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bookViews>
    <workbookView xWindow="0" yWindow="0" windowWidth="21570" windowHeight="6555" activeTab="2"/>
  </bookViews>
  <sheets>
    <sheet name="Rozpis pokladniček" sheetId="1" r:id="rId1"/>
    <sheet name="Celkové výsledky" sheetId="3" r:id="rId2"/>
    <sheet name="Historický přehled" sheetId="4" r:id="rId3"/>
  </sheets>
  <calcPr calcId="152511"/>
</workbook>
</file>

<file path=xl/calcChain.xml><?xml version="1.0" encoding="utf-8"?>
<calcChain xmlns="http://schemas.openxmlformats.org/spreadsheetml/2006/main">
  <c r="B7" i="3" l="1"/>
  <c r="T7" i="4"/>
  <c r="J15" i="4"/>
  <c r="T29" i="1"/>
  <c r="T28" i="1"/>
  <c r="T27" i="1"/>
  <c r="T26" i="1"/>
  <c r="T25" i="1"/>
  <c r="T24" i="1"/>
  <c r="T23" i="1"/>
  <c r="T22" i="1"/>
  <c r="T21" i="1"/>
  <c r="T20" i="1"/>
  <c r="T19" i="1"/>
  <c r="S29" i="1"/>
  <c r="S28" i="1"/>
  <c r="S27" i="1"/>
  <c r="S26" i="1"/>
  <c r="S25" i="1"/>
  <c r="S24" i="1"/>
  <c r="S23" i="1"/>
  <c r="S22" i="1"/>
  <c r="S21" i="1"/>
  <c r="S20" i="1"/>
  <c r="S19" i="1"/>
  <c r="R29" i="1"/>
  <c r="R28" i="1"/>
  <c r="R27" i="1"/>
  <c r="R26" i="1"/>
  <c r="R25" i="1"/>
  <c r="R24" i="1"/>
  <c r="R23" i="1"/>
  <c r="R22" i="1"/>
  <c r="R21" i="1"/>
  <c r="R20" i="1"/>
  <c r="R19" i="1"/>
  <c r="Q29" i="1"/>
  <c r="Q28" i="1"/>
  <c r="Q27" i="1"/>
  <c r="Q26" i="1"/>
  <c r="Q25" i="1"/>
  <c r="Q24" i="1"/>
  <c r="Q23" i="1"/>
  <c r="Q22" i="1"/>
  <c r="Q21" i="1"/>
  <c r="Q20" i="1"/>
  <c r="Q19" i="1"/>
  <c r="P29" i="1"/>
  <c r="P28" i="1"/>
  <c r="P27" i="1"/>
  <c r="P26" i="1"/>
  <c r="P25" i="1"/>
  <c r="P24" i="1"/>
  <c r="P23" i="1"/>
  <c r="P22" i="1"/>
  <c r="P21" i="1"/>
  <c r="P20" i="1"/>
  <c r="P19" i="1"/>
  <c r="O29" i="1"/>
  <c r="O28" i="1"/>
  <c r="O27" i="1"/>
  <c r="O26" i="1"/>
  <c r="O25" i="1"/>
  <c r="O24" i="1"/>
  <c r="O23" i="1"/>
  <c r="O22" i="1"/>
  <c r="O21" i="1"/>
  <c r="O20" i="1"/>
  <c r="O19" i="1"/>
  <c r="N29" i="1"/>
  <c r="N28" i="1"/>
  <c r="N27" i="1"/>
  <c r="N26" i="1"/>
  <c r="N25" i="1"/>
  <c r="N24" i="1"/>
  <c r="N23" i="1"/>
  <c r="N22" i="1"/>
  <c r="N21" i="1"/>
  <c r="N20" i="1"/>
  <c r="N19" i="1"/>
  <c r="M29" i="1"/>
  <c r="M28" i="1"/>
  <c r="M27" i="1"/>
  <c r="M26" i="1"/>
  <c r="M25" i="1"/>
  <c r="M24" i="1"/>
  <c r="M23" i="1"/>
  <c r="M22" i="1"/>
  <c r="M21" i="1"/>
  <c r="M20" i="1"/>
  <c r="M19" i="1"/>
  <c r="K29" i="1"/>
  <c r="K28" i="1"/>
  <c r="K27" i="1"/>
  <c r="K26" i="1"/>
  <c r="K25" i="1"/>
  <c r="K24" i="1"/>
  <c r="K23" i="1"/>
  <c r="K22" i="1"/>
  <c r="K21" i="1"/>
  <c r="K20" i="1"/>
  <c r="K19" i="1"/>
  <c r="J29" i="1"/>
  <c r="J28" i="1"/>
  <c r="J27" i="1"/>
  <c r="J26" i="1"/>
  <c r="J25" i="1"/>
  <c r="J24" i="1"/>
  <c r="J23" i="1"/>
  <c r="J22" i="1"/>
  <c r="J21" i="1"/>
  <c r="J20" i="1"/>
  <c r="J19" i="1"/>
  <c r="I29" i="1"/>
  <c r="I28" i="1"/>
  <c r="I27" i="1"/>
  <c r="I26" i="1"/>
  <c r="I25" i="1"/>
  <c r="I24" i="1"/>
  <c r="I23" i="1"/>
  <c r="I22" i="1"/>
  <c r="I21" i="1"/>
  <c r="I20" i="1"/>
  <c r="I19" i="1"/>
  <c r="H29" i="1"/>
  <c r="H28" i="1"/>
  <c r="H27" i="1"/>
  <c r="H26" i="1"/>
  <c r="H25" i="1"/>
  <c r="H24" i="1"/>
  <c r="H23" i="1"/>
  <c r="H22" i="1"/>
  <c r="H21" i="1"/>
  <c r="H20" i="1"/>
  <c r="H19" i="1"/>
  <c r="G29" i="1"/>
  <c r="G28" i="1"/>
  <c r="G27" i="1"/>
  <c r="G26" i="1"/>
  <c r="G25" i="1"/>
  <c r="G24" i="1"/>
  <c r="G23" i="1"/>
  <c r="G22" i="1"/>
  <c r="G21" i="1"/>
  <c r="G20" i="1"/>
  <c r="G19" i="1"/>
  <c r="F29" i="1"/>
  <c r="F28" i="1"/>
  <c r="F27" i="1"/>
  <c r="F26" i="1"/>
  <c r="F25" i="1"/>
  <c r="F24" i="1"/>
  <c r="F23" i="1"/>
  <c r="F22" i="1"/>
  <c r="F21" i="1"/>
  <c r="F20" i="1"/>
  <c r="F19" i="1"/>
  <c r="E29" i="1"/>
  <c r="E28" i="1"/>
  <c r="E27" i="1"/>
  <c r="E26" i="1"/>
  <c r="E25" i="1"/>
  <c r="E24" i="1"/>
  <c r="E23" i="1"/>
  <c r="E22" i="1"/>
  <c r="E21" i="1"/>
  <c r="E20" i="1"/>
  <c r="E19" i="1"/>
  <c r="D29" i="1"/>
  <c r="D28" i="1"/>
  <c r="D27" i="1"/>
  <c r="D26" i="1"/>
  <c r="D25" i="1"/>
  <c r="D24" i="1"/>
  <c r="D23" i="1"/>
  <c r="D22" i="1"/>
  <c r="D21" i="1"/>
  <c r="D20" i="1"/>
  <c r="D19" i="1"/>
  <c r="C29" i="1"/>
  <c r="C28" i="1"/>
  <c r="C27" i="1"/>
  <c r="C26" i="1"/>
  <c r="C25" i="1"/>
  <c r="C24" i="1"/>
  <c r="C23" i="1"/>
  <c r="C22" i="1"/>
  <c r="C21" i="1"/>
  <c r="C20" i="1"/>
  <c r="C19" i="1"/>
  <c r="W7" i="1" l="1"/>
  <c r="W8" i="1"/>
  <c r="W9" i="1"/>
  <c r="W10" i="1"/>
  <c r="W11" i="1"/>
  <c r="W13" i="1"/>
  <c r="W14" i="1"/>
  <c r="W6" i="1"/>
  <c r="M31" i="1"/>
  <c r="C1" i="1"/>
  <c r="D1" i="1" s="1"/>
  <c r="E1" i="1" s="1"/>
  <c r="F1" i="1" s="1"/>
  <c r="G1" i="1" s="1"/>
  <c r="H1" i="1" s="1"/>
  <c r="I1" i="1" s="1"/>
  <c r="J1" i="1" s="1"/>
  <c r="K1" i="1" s="1"/>
  <c r="M1" i="1" s="1"/>
  <c r="N1" i="1" s="1"/>
  <c r="O1" i="1" s="1"/>
  <c r="P1" i="1" s="1"/>
  <c r="Q1" i="1" s="1"/>
  <c r="R1" i="1" s="1"/>
  <c r="S1" i="1" s="1"/>
  <c r="T1" i="1" s="1"/>
  <c r="H15" i="4" l="1"/>
  <c r="R7" i="4"/>
  <c r="G15" i="4"/>
  <c r="F15" i="4"/>
  <c r="D15" i="4"/>
  <c r="C15" i="4"/>
  <c r="B15" i="4"/>
  <c r="Q7" i="4"/>
  <c r="P7" i="4"/>
  <c r="N7" i="4"/>
  <c r="M7" i="4"/>
  <c r="L7" i="4"/>
  <c r="U31" i="1" l="1"/>
  <c r="X6" i="1"/>
  <c r="X7" i="1"/>
  <c r="X8" i="1"/>
  <c r="X9" i="1"/>
  <c r="X10" i="1"/>
  <c r="X11" i="1"/>
  <c r="X12" i="1"/>
  <c r="X13" i="1"/>
  <c r="X14" i="1"/>
  <c r="X15" i="1"/>
  <c r="W5" i="1"/>
  <c r="X5" i="1" s="1"/>
  <c r="Y32" i="1"/>
  <c r="X32" i="1"/>
  <c r="B29" i="1"/>
  <c r="B28" i="1"/>
  <c r="B27" i="1"/>
  <c r="B26" i="1"/>
  <c r="B25" i="1"/>
  <c r="B24" i="1"/>
  <c r="B23" i="1"/>
  <c r="B22" i="1"/>
  <c r="B21" i="1"/>
  <c r="B20" i="1"/>
  <c r="D31" i="1"/>
  <c r="B19" i="1"/>
  <c r="H31" i="1" l="1"/>
  <c r="P31" i="1"/>
  <c r="F31" i="1"/>
  <c r="B31" i="1"/>
  <c r="N31" i="1"/>
  <c r="J31" i="1"/>
  <c r="T31" i="1"/>
  <c r="R31" i="1"/>
  <c r="O31" i="1"/>
  <c r="Q31" i="1"/>
  <c r="S31" i="1"/>
  <c r="X17" i="1"/>
  <c r="C31" i="1"/>
  <c r="E31" i="1"/>
  <c r="G31" i="1"/>
  <c r="I31" i="1"/>
  <c r="K31" i="1"/>
</calcChain>
</file>

<file path=xl/sharedStrings.xml><?xml version="1.0" encoding="utf-8"?>
<sst xmlns="http://schemas.openxmlformats.org/spreadsheetml/2006/main" count="60" uniqueCount="30">
  <si>
    <t>Zbraslav</t>
  </si>
  <si>
    <t>Ludvíkov</t>
  </si>
  <si>
    <t>Újezd</t>
  </si>
  <si>
    <t>Počet bankovek nebo mincí dané nominální hodnoty</t>
  </si>
  <si>
    <t>suma</t>
  </si>
  <si>
    <t>Částka</t>
  </si>
  <si>
    <t>Podpis koordinátora sbírky</t>
  </si>
  <si>
    <t>Razítko OÚ</t>
  </si>
  <si>
    <t>Stanoviště</t>
  </si>
  <si>
    <t>FARNOST</t>
  </si>
  <si>
    <t>Historický přehled</t>
  </si>
  <si>
    <t>Petr Brychta</t>
  </si>
  <si>
    <t>Pavel Frankl</t>
  </si>
  <si>
    <t>Ludmila Matějková</t>
  </si>
  <si>
    <t>Marie Matějková</t>
  </si>
  <si>
    <t>Richard Spišák</t>
  </si>
  <si>
    <t>Oliver Veselý</t>
  </si>
  <si>
    <t>Miroslav Bareš</t>
  </si>
  <si>
    <t>Luděk Strašák</t>
  </si>
  <si>
    <t>Jan Sedmík</t>
  </si>
  <si>
    <t>Květoslava Krejčová</t>
  </si>
  <si>
    <t>Jana Burianová</t>
  </si>
  <si>
    <t>Libor Jelínek</t>
  </si>
  <si>
    <t>Dáša Jedličková</t>
  </si>
  <si>
    <t>Veronika Budínová</t>
  </si>
  <si>
    <t>Hana Prokopová</t>
  </si>
  <si>
    <t>Markéta Maštalířová</t>
  </si>
  <si>
    <t>Ludvík Brychta</t>
  </si>
  <si>
    <t>Tříkrálová sbírka 2019</t>
  </si>
  <si>
    <t>Újezd u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</si>
</sst>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1"/>
      <color theme="0" tint="-0.1499984740745262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sz val="16"/>
      <color theme="0" tint="-0.14999847407452621"/>
      <name val="Calibri"/>
      <family val="2"/>
      <charset val="238"/>
      <scheme val="minor"/>
    </font>
    <font>
      <b/>
      <sz val="11"/>
      <color theme="0" tint="-0.249977111117893"/>
      <name val="Calibri"/>
      <family val="2"/>
      <charset val="238"/>
      <scheme val="minor"/>
    </font>
    <font>
      <sz val="18"/>
      <color theme="0" tint="-0.249977111117893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sz val="16"/>
      <color theme="0" tint="-0.24997711111789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2" borderId="0" xfId="0" applyFont="1" applyFill="1" applyBorder="1"/>
    <xf numFmtId="0" fontId="3" fillId="0" borderId="1" xfId="0" applyFont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0" fontId="4" fillId="0" borderId="1" xfId="0" applyFont="1" applyBorder="1" applyAlignment="1">
      <alignment wrapText="1"/>
    </xf>
    <xf numFmtId="0" fontId="4" fillId="4" borderId="0" xfId="0" applyFont="1" applyFill="1" applyAlignment="1">
      <alignment wrapText="1"/>
    </xf>
    <xf numFmtId="0" fontId="4" fillId="4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2" borderId="0" xfId="0" applyFont="1" applyFill="1" applyBorder="1" applyAlignment="1">
      <alignment wrapText="1"/>
    </xf>
    <xf numFmtId="0" fontId="0" fillId="0" borderId="1" xfId="0" applyBorder="1"/>
    <xf numFmtId="0" fontId="0" fillId="3" borderId="1" xfId="0" applyFill="1" applyBorder="1"/>
    <xf numFmtId="0" fontId="0" fillId="2" borderId="0" xfId="0" applyFill="1" applyBorder="1"/>
    <xf numFmtId="0" fontId="1" fillId="6" borderId="1" xfId="0" applyFont="1" applyFill="1" applyBorder="1"/>
    <xf numFmtId="0" fontId="1" fillId="3" borderId="1" xfId="0" applyFont="1" applyFill="1" applyBorder="1"/>
    <xf numFmtId="0" fontId="0" fillId="4" borderId="1" xfId="0" applyFill="1" applyBorder="1"/>
    <xf numFmtId="0" fontId="0" fillId="0" borderId="0" xfId="0" applyFill="1"/>
    <xf numFmtId="0" fontId="0" fillId="3" borderId="4" xfId="0" applyFill="1" applyBorder="1"/>
    <xf numFmtId="0" fontId="1" fillId="2" borderId="0" xfId="0" applyFont="1" applyFill="1" applyBorder="1"/>
    <xf numFmtId="0" fontId="1" fillId="6" borderId="0" xfId="0" applyFont="1" applyFill="1"/>
    <xf numFmtId="0" fontId="1" fillId="3" borderId="0" xfId="0" applyFont="1" applyFill="1"/>
    <xf numFmtId="0" fontId="0" fillId="6" borderId="0" xfId="0" applyFill="1"/>
    <xf numFmtId="0" fontId="1" fillId="5" borderId="0" xfId="0" applyFont="1" applyFill="1"/>
    <xf numFmtId="0" fontId="1" fillId="4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center"/>
    </xf>
    <xf numFmtId="0" fontId="0" fillId="8" borderId="1" xfId="0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4" fillId="3" borderId="4" xfId="0" applyFont="1" applyFill="1" applyBorder="1" applyAlignment="1">
      <alignment wrapText="1"/>
    </xf>
    <xf numFmtId="0" fontId="4" fillId="9" borderId="1" xfId="0" applyFont="1" applyFill="1" applyBorder="1" applyAlignment="1">
      <alignment wrapText="1"/>
    </xf>
    <xf numFmtId="0" fontId="4" fillId="9" borderId="0" xfId="0" applyFont="1" applyFill="1" applyAlignment="1">
      <alignment wrapText="1"/>
    </xf>
    <xf numFmtId="0" fontId="0" fillId="9" borderId="1" xfId="0" applyFill="1" applyBorder="1"/>
    <xf numFmtId="0" fontId="3" fillId="4" borderId="2" xfId="0" applyFont="1" applyFill="1" applyBorder="1" applyAlignment="1">
      <alignment wrapText="1"/>
    </xf>
    <xf numFmtId="0" fontId="0" fillId="4" borderId="0" xfId="0" applyFill="1"/>
    <xf numFmtId="0" fontId="4" fillId="10" borderId="2" xfId="0" applyFont="1" applyFill="1" applyBorder="1" applyAlignment="1">
      <alignment wrapText="1"/>
    </xf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0" fontId="0" fillId="2" borderId="3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Tříkrálová sbírka 2019</a:t>
            </a:r>
          </a:p>
        </c:rich>
      </c:tx>
      <c:layout>
        <c:manualLayout>
          <c:xMode val="edge"/>
          <c:yMode val="edge"/>
          <c:x val="0.27067366579177604"/>
          <c:y val="2.5806451612903226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cat>
            <c:strRef>
              <c:f>'Celkové výsledky'!$A$3:$A$6</c:f>
              <c:strCache>
                <c:ptCount val="4"/>
                <c:pt idx="0">
                  <c:v>Ludvíkov</c:v>
                </c:pt>
                <c:pt idx="1">
                  <c:v>Stanoviště</c:v>
                </c:pt>
                <c:pt idx="2">
                  <c:v>Újezd</c:v>
                </c:pt>
                <c:pt idx="3">
                  <c:v>Zbraslav</c:v>
                </c:pt>
              </c:strCache>
            </c:strRef>
          </c:cat>
          <c:val>
            <c:numRef>
              <c:f>'Celkové výsledky'!$B$3:$B$6</c:f>
              <c:numCache>
                <c:formatCode>General</c:formatCode>
                <c:ptCount val="4"/>
                <c:pt idx="0">
                  <c:v>2700</c:v>
                </c:pt>
                <c:pt idx="1">
                  <c:v>21185</c:v>
                </c:pt>
                <c:pt idx="2">
                  <c:v>11035</c:v>
                </c:pt>
                <c:pt idx="3">
                  <c:v>55365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txPr>
    <a:bodyPr/>
    <a:lstStyle/>
    <a:p>
      <a:pPr>
        <a:defRPr b="1"/>
      </a:pPr>
      <a:endParaRPr lang="cs-CZ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'Historický přehled'!$A$3</c:f>
              <c:strCache>
                <c:ptCount val="1"/>
                <c:pt idx="0">
                  <c:v>Ludvíkov</c:v>
                </c:pt>
              </c:strCache>
            </c:strRef>
          </c:tx>
          <c:marker>
            <c:symbol val="none"/>
          </c:marker>
          <c:cat>
            <c:numRef>
              <c:f>'Historický přehled'!$B$2:$T$2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'Historický přehled'!$B$3:$T$3</c:f>
              <c:numCache>
                <c:formatCode>General</c:formatCode>
                <c:ptCount val="19"/>
                <c:pt idx="0">
                  <c:v>3750</c:v>
                </c:pt>
                <c:pt idx="1">
                  <c:v>4750</c:v>
                </c:pt>
                <c:pt idx="2">
                  <c:v>5100</c:v>
                </c:pt>
                <c:pt idx="3">
                  <c:v>4800</c:v>
                </c:pt>
                <c:pt idx="4">
                  <c:v>4900</c:v>
                </c:pt>
                <c:pt idx="5">
                  <c:v>3850</c:v>
                </c:pt>
                <c:pt idx="6">
                  <c:v>4150</c:v>
                </c:pt>
                <c:pt idx="7">
                  <c:v>2450</c:v>
                </c:pt>
                <c:pt idx="8">
                  <c:v>2100</c:v>
                </c:pt>
                <c:pt idx="9">
                  <c:v>2850</c:v>
                </c:pt>
                <c:pt idx="10">
                  <c:v>2850</c:v>
                </c:pt>
                <c:pt idx="11">
                  <c:v>2750</c:v>
                </c:pt>
                <c:pt idx="12">
                  <c:v>3100</c:v>
                </c:pt>
                <c:pt idx="13">
                  <c:v>3300</c:v>
                </c:pt>
                <c:pt idx="14">
                  <c:v>3550</c:v>
                </c:pt>
                <c:pt idx="15">
                  <c:v>2701</c:v>
                </c:pt>
                <c:pt idx="16">
                  <c:v>3180</c:v>
                </c:pt>
                <c:pt idx="17">
                  <c:v>3530</c:v>
                </c:pt>
                <c:pt idx="18">
                  <c:v>2700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'Historický přehled'!$A$4</c:f>
              <c:strCache>
                <c:ptCount val="1"/>
                <c:pt idx="0">
                  <c:v>Stanoviště</c:v>
                </c:pt>
              </c:strCache>
            </c:strRef>
          </c:tx>
          <c:marker>
            <c:symbol val="none"/>
          </c:marker>
          <c:cat>
            <c:numRef>
              <c:f>'Historický přehled'!$B$2:$T$2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'Historický přehled'!$B$4:$T$4</c:f>
              <c:numCache>
                <c:formatCode>General</c:formatCode>
                <c:ptCount val="19"/>
                <c:pt idx="0">
                  <c:v>14606</c:v>
                </c:pt>
                <c:pt idx="1">
                  <c:v>9014</c:v>
                </c:pt>
                <c:pt idx="2">
                  <c:v>11820</c:v>
                </c:pt>
                <c:pt idx="3">
                  <c:v>11892</c:v>
                </c:pt>
                <c:pt idx="4">
                  <c:v>12857</c:v>
                </c:pt>
                <c:pt idx="5">
                  <c:v>12448</c:v>
                </c:pt>
                <c:pt idx="6">
                  <c:v>12330.5</c:v>
                </c:pt>
                <c:pt idx="7">
                  <c:v>15065</c:v>
                </c:pt>
                <c:pt idx="8">
                  <c:v>13722</c:v>
                </c:pt>
                <c:pt idx="9">
                  <c:v>15170</c:v>
                </c:pt>
                <c:pt idx="10">
                  <c:v>13876</c:v>
                </c:pt>
                <c:pt idx="11">
                  <c:v>14450</c:v>
                </c:pt>
                <c:pt idx="12">
                  <c:v>14444</c:v>
                </c:pt>
                <c:pt idx="13">
                  <c:v>15215</c:v>
                </c:pt>
                <c:pt idx="14">
                  <c:v>15280</c:v>
                </c:pt>
                <c:pt idx="15">
                  <c:v>17738</c:v>
                </c:pt>
                <c:pt idx="16">
                  <c:v>18433</c:v>
                </c:pt>
                <c:pt idx="17">
                  <c:v>17995</c:v>
                </c:pt>
                <c:pt idx="18">
                  <c:v>21185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'Historický přehled'!$A$5</c:f>
              <c:strCache>
                <c:ptCount val="1"/>
                <c:pt idx="0">
                  <c:v>Újezd</c:v>
                </c:pt>
              </c:strCache>
            </c:strRef>
          </c:tx>
          <c:marker>
            <c:symbol val="none"/>
          </c:marker>
          <c:cat>
            <c:numRef>
              <c:f>'Historický přehled'!$B$2:$T$2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'Historický přehled'!$B$5:$T$5</c:f>
              <c:numCache>
                <c:formatCode>General</c:formatCode>
                <c:ptCount val="19"/>
                <c:pt idx="0">
                  <c:v>8647</c:v>
                </c:pt>
                <c:pt idx="1">
                  <c:v>4187</c:v>
                </c:pt>
                <c:pt idx="2">
                  <c:v>8209</c:v>
                </c:pt>
                <c:pt idx="3">
                  <c:v>8950</c:v>
                </c:pt>
                <c:pt idx="4">
                  <c:v>9538</c:v>
                </c:pt>
                <c:pt idx="5">
                  <c:v>9470</c:v>
                </c:pt>
                <c:pt idx="6">
                  <c:v>8524</c:v>
                </c:pt>
                <c:pt idx="7">
                  <c:v>9350</c:v>
                </c:pt>
                <c:pt idx="8">
                  <c:v>9751</c:v>
                </c:pt>
                <c:pt idx="9">
                  <c:v>7180</c:v>
                </c:pt>
                <c:pt idx="10">
                  <c:v>9482</c:v>
                </c:pt>
                <c:pt idx="11">
                  <c:v>9221</c:v>
                </c:pt>
                <c:pt idx="12">
                  <c:v>7847</c:v>
                </c:pt>
                <c:pt idx="13">
                  <c:v>8069</c:v>
                </c:pt>
                <c:pt idx="14">
                  <c:v>8051</c:v>
                </c:pt>
                <c:pt idx="15">
                  <c:v>11135</c:v>
                </c:pt>
                <c:pt idx="16">
                  <c:v>10297</c:v>
                </c:pt>
                <c:pt idx="17">
                  <c:v>12014</c:v>
                </c:pt>
                <c:pt idx="18">
                  <c:v>11035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'Historický přehled'!$A$6</c:f>
              <c:strCache>
                <c:ptCount val="1"/>
                <c:pt idx="0">
                  <c:v>Zbraslav</c:v>
                </c:pt>
              </c:strCache>
            </c:strRef>
          </c:tx>
          <c:marker>
            <c:symbol val="none"/>
          </c:marker>
          <c:cat>
            <c:numRef>
              <c:f>'Historický přehled'!$B$2:$T$2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'Historický přehled'!$B$6:$T$6</c:f>
              <c:numCache>
                <c:formatCode>General</c:formatCode>
                <c:ptCount val="19"/>
                <c:pt idx="0">
                  <c:v>28569</c:v>
                </c:pt>
                <c:pt idx="1">
                  <c:v>11580</c:v>
                </c:pt>
                <c:pt idx="2">
                  <c:v>34909</c:v>
                </c:pt>
                <c:pt idx="3">
                  <c:v>30319</c:v>
                </c:pt>
                <c:pt idx="4">
                  <c:v>38497</c:v>
                </c:pt>
                <c:pt idx="5">
                  <c:v>31899</c:v>
                </c:pt>
                <c:pt idx="6">
                  <c:v>35405</c:v>
                </c:pt>
                <c:pt idx="7">
                  <c:v>36040</c:v>
                </c:pt>
                <c:pt idx="8">
                  <c:v>39265</c:v>
                </c:pt>
                <c:pt idx="9">
                  <c:v>38565</c:v>
                </c:pt>
                <c:pt idx="10">
                  <c:v>40892</c:v>
                </c:pt>
                <c:pt idx="11">
                  <c:v>42931</c:v>
                </c:pt>
                <c:pt idx="12">
                  <c:v>40567</c:v>
                </c:pt>
                <c:pt idx="13">
                  <c:v>44133</c:v>
                </c:pt>
                <c:pt idx="14">
                  <c:v>44977</c:v>
                </c:pt>
                <c:pt idx="15">
                  <c:v>49477</c:v>
                </c:pt>
                <c:pt idx="16">
                  <c:v>49688</c:v>
                </c:pt>
                <c:pt idx="17">
                  <c:v>51064</c:v>
                </c:pt>
                <c:pt idx="18">
                  <c:v>55365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'Historický přehled'!$A$7</c:f>
              <c:strCache>
                <c:ptCount val="1"/>
                <c:pt idx="0">
                  <c:v>FARNOST</c:v>
                </c:pt>
              </c:strCache>
            </c:strRef>
          </c:tx>
          <c:marker>
            <c:symbol val="none"/>
          </c:marker>
          <c:cat>
            <c:numRef>
              <c:f>'Historický přehled'!$B$2:$T$2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'Historický přehled'!$B$7:$T$7</c:f>
              <c:numCache>
                <c:formatCode>General</c:formatCode>
                <c:ptCount val="19"/>
                <c:pt idx="0">
                  <c:v>55572</c:v>
                </c:pt>
                <c:pt idx="1">
                  <c:v>29531</c:v>
                </c:pt>
                <c:pt idx="2">
                  <c:v>60038</c:v>
                </c:pt>
                <c:pt idx="3">
                  <c:v>55961</c:v>
                </c:pt>
                <c:pt idx="4">
                  <c:v>65792</c:v>
                </c:pt>
                <c:pt idx="5">
                  <c:v>57677</c:v>
                </c:pt>
                <c:pt idx="6">
                  <c:v>60409.5</c:v>
                </c:pt>
                <c:pt idx="7">
                  <c:v>62905</c:v>
                </c:pt>
                <c:pt idx="8">
                  <c:v>64838</c:v>
                </c:pt>
                <c:pt idx="9">
                  <c:v>63765</c:v>
                </c:pt>
                <c:pt idx="10">
                  <c:v>67100</c:v>
                </c:pt>
                <c:pt idx="11">
                  <c:v>69352</c:v>
                </c:pt>
                <c:pt idx="12">
                  <c:v>65958</c:v>
                </c:pt>
                <c:pt idx="13">
                  <c:v>70717</c:v>
                </c:pt>
                <c:pt idx="14">
                  <c:v>71858</c:v>
                </c:pt>
                <c:pt idx="15">
                  <c:v>81051</c:v>
                </c:pt>
                <c:pt idx="16">
                  <c:v>81598</c:v>
                </c:pt>
                <c:pt idx="17">
                  <c:v>84603</c:v>
                </c:pt>
                <c:pt idx="18">
                  <c:v>90285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103896"/>
        <c:axId val="337100368"/>
      </c:lineChart>
      <c:catAx>
        <c:axId val="337103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37100368"/>
        <c:crosses val="autoZero"/>
        <c:auto val="1"/>
        <c:lblAlgn val="ctr"/>
        <c:lblOffset val="100"/>
        <c:noMultiLvlLbl val="0"/>
      </c:catAx>
      <c:valAx>
        <c:axId val="337100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71038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2</xdr:row>
      <xdr:rowOff>0</xdr:rowOff>
    </xdr:from>
    <xdr:to>
      <xdr:col>11</xdr:col>
      <xdr:colOff>276225</xdr:colOff>
      <xdr:row>16</xdr:row>
      <xdr:rowOff>180975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16</xdr:row>
      <xdr:rowOff>171450</xdr:rowOff>
    </xdr:from>
    <xdr:to>
      <xdr:col>7</xdr:col>
      <xdr:colOff>419100</xdr:colOff>
      <xdr:row>31</xdr:row>
      <xdr:rowOff>57150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zoomScale="89" zoomScaleNormal="89" workbookViewId="0">
      <selection activeCell="N15" sqref="N15"/>
    </sheetView>
  </sheetViews>
  <sheetFormatPr defaultRowHeight="15" x14ac:dyDescent="0.25"/>
  <cols>
    <col min="2" max="2" width="14.28515625" customWidth="1"/>
    <col min="3" max="3" width="12.5703125" customWidth="1"/>
    <col min="4" max="4" width="10.140625" customWidth="1"/>
    <col min="5" max="5" width="11.42578125" customWidth="1"/>
    <col min="6" max="6" width="12.5703125" customWidth="1"/>
    <col min="7" max="7" width="12.7109375" customWidth="1"/>
    <col min="8" max="8" width="16.5703125" customWidth="1"/>
    <col min="9" max="9" width="10.140625" customWidth="1"/>
    <col min="10" max="10" width="14.28515625" customWidth="1"/>
    <col min="11" max="11" width="15.42578125" customWidth="1"/>
    <col min="13" max="13" width="13" customWidth="1"/>
    <col min="14" max="14" width="12" customWidth="1"/>
    <col min="15" max="15" width="11.28515625" customWidth="1"/>
    <col min="16" max="17" width="11.42578125" customWidth="1"/>
    <col min="18" max="18" width="12.28515625" customWidth="1"/>
    <col min="19" max="19" width="10.7109375" customWidth="1"/>
    <col min="21" max="21" width="6.28515625" customWidth="1"/>
  </cols>
  <sheetData>
    <row r="1" spans="1:29" x14ac:dyDescent="0.25">
      <c r="A1" s="1"/>
      <c r="B1" s="1">
        <v>174</v>
      </c>
      <c r="C1" s="1">
        <f>B1+1</f>
        <v>175</v>
      </c>
      <c r="D1" s="1">
        <f t="shared" ref="D1:T1" si="0">C1+1</f>
        <v>176</v>
      </c>
      <c r="E1" s="1">
        <f t="shared" si="0"/>
        <v>177</v>
      </c>
      <c r="F1" s="1">
        <f t="shared" si="0"/>
        <v>178</v>
      </c>
      <c r="G1" s="1">
        <f t="shared" si="0"/>
        <v>179</v>
      </c>
      <c r="H1" s="1">
        <f t="shared" si="0"/>
        <v>180</v>
      </c>
      <c r="I1" s="1">
        <f t="shared" si="0"/>
        <v>181</v>
      </c>
      <c r="J1" s="1">
        <f t="shared" si="0"/>
        <v>182</v>
      </c>
      <c r="K1" s="1">
        <f t="shared" si="0"/>
        <v>183</v>
      </c>
      <c r="M1" s="1">
        <f>K1+1</f>
        <v>184</v>
      </c>
      <c r="N1" s="1">
        <f>M1+1</f>
        <v>185</v>
      </c>
      <c r="O1" s="1">
        <f t="shared" si="0"/>
        <v>186</v>
      </c>
      <c r="P1" s="1">
        <f t="shared" si="0"/>
        <v>187</v>
      </c>
      <c r="Q1" s="1">
        <f t="shared" si="0"/>
        <v>188</v>
      </c>
      <c r="R1" s="1">
        <f t="shared" si="0"/>
        <v>189</v>
      </c>
      <c r="S1" s="1">
        <f t="shared" si="0"/>
        <v>190</v>
      </c>
      <c r="T1" s="1">
        <f t="shared" si="0"/>
        <v>191</v>
      </c>
      <c r="U1" s="1"/>
      <c r="V1" s="2"/>
      <c r="W1" s="2"/>
      <c r="Y1" s="3"/>
      <c r="Z1" s="2"/>
    </row>
    <row r="2" spans="1:29" ht="26.25" x14ac:dyDescent="0.25">
      <c r="A2" s="4"/>
      <c r="B2" s="5" t="s">
        <v>11</v>
      </c>
      <c r="C2" s="5" t="s">
        <v>12</v>
      </c>
      <c r="D2" s="5" t="s">
        <v>13</v>
      </c>
      <c r="E2" s="6" t="s">
        <v>14</v>
      </c>
      <c r="F2" s="5" t="s">
        <v>15</v>
      </c>
      <c r="G2" s="43" t="s">
        <v>17</v>
      </c>
      <c r="H2" s="6" t="s">
        <v>16</v>
      </c>
      <c r="I2" s="6"/>
      <c r="J2" s="5" t="s">
        <v>18</v>
      </c>
      <c r="K2" s="5" t="s">
        <v>19</v>
      </c>
      <c r="L2" s="5"/>
      <c r="M2" s="44" t="s">
        <v>20</v>
      </c>
      <c r="N2" s="44" t="s">
        <v>21</v>
      </c>
      <c r="O2" s="44" t="s">
        <v>22</v>
      </c>
      <c r="P2" s="45" t="s">
        <v>23</v>
      </c>
      <c r="Q2" s="9" t="s">
        <v>24</v>
      </c>
      <c r="R2" s="8" t="s">
        <v>25</v>
      </c>
      <c r="S2" s="47" t="s">
        <v>26</v>
      </c>
      <c r="T2" s="49" t="s">
        <v>27</v>
      </c>
      <c r="U2" s="7"/>
      <c r="V2" s="10"/>
      <c r="W2" s="11"/>
      <c r="X2" s="11"/>
      <c r="Y2" s="12"/>
      <c r="Z2" s="10"/>
      <c r="AA2" s="11"/>
      <c r="AB2" s="11"/>
      <c r="AC2" s="11"/>
    </row>
    <row r="3" spans="1:29" x14ac:dyDescent="0.25">
      <c r="A3" s="13"/>
      <c r="B3" s="14" t="s">
        <v>0</v>
      </c>
      <c r="C3" s="14" t="s">
        <v>0</v>
      </c>
      <c r="D3" s="14" t="s">
        <v>0</v>
      </c>
      <c r="E3" s="14" t="s">
        <v>0</v>
      </c>
      <c r="F3" s="14" t="s">
        <v>0</v>
      </c>
      <c r="G3" s="14" t="s">
        <v>0</v>
      </c>
      <c r="H3" s="14" t="s">
        <v>0</v>
      </c>
      <c r="I3" s="14"/>
      <c r="J3" s="14" t="s">
        <v>0</v>
      </c>
      <c r="K3" s="14" t="s">
        <v>0</v>
      </c>
      <c r="L3" s="14"/>
      <c r="M3" s="46" t="s">
        <v>8</v>
      </c>
      <c r="N3" s="46" t="s">
        <v>8</v>
      </c>
      <c r="O3" s="46" t="s">
        <v>8</v>
      </c>
      <c r="P3" s="46" t="s">
        <v>8</v>
      </c>
      <c r="Q3" s="18" t="s">
        <v>29</v>
      </c>
      <c r="R3" s="18" t="s">
        <v>29</v>
      </c>
      <c r="S3" s="18" t="s">
        <v>29</v>
      </c>
      <c r="T3" s="50" t="s">
        <v>1</v>
      </c>
      <c r="U3" s="14"/>
      <c r="Y3" s="15"/>
    </row>
    <row r="4" spans="1:29" x14ac:dyDescent="0.25">
      <c r="A4" s="16">
        <v>5000</v>
      </c>
      <c r="B4" s="17" t="s">
        <v>3</v>
      </c>
      <c r="C4" s="14"/>
      <c r="D4" s="14"/>
      <c r="E4" s="14"/>
      <c r="F4" s="14"/>
      <c r="G4" s="14"/>
      <c r="H4" s="14"/>
      <c r="I4" s="14"/>
      <c r="J4" s="14"/>
      <c r="K4" s="14"/>
      <c r="L4" s="16">
        <v>5000</v>
      </c>
      <c r="M4" s="46"/>
      <c r="N4" s="46"/>
      <c r="O4" s="46"/>
      <c r="P4" s="46"/>
      <c r="Q4" s="18"/>
      <c r="R4" s="18"/>
      <c r="S4" s="18"/>
      <c r="T4" s="51">
        <v>0</v>
      </c>
      <c r="U4" s="13"/>
      <c r="V4" s="16">
        <v>5000</v>
      </c>
      <c r="W4" s="13"/>
      <c r="X4" s="13"/>
      <c r="Y4" s="15"/>
      <c r="Z4" s="19"/>
    </row>
    <row r="5" spans="1:29" x14ac:dyDescent="0.25">
      <c r="A5" s="16">
        <v>2000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6">
        <v>2000</v>
      </c>
      <c r="M5" s="46"/>
      <c r="N5" s="46"/>
      <c r="O5" s="46"/>
      <c r="P5" s="46"/>
      <c r="Q5" s="18"/>
      <c r="R5" s="18"/>
      <c r="S5" s="18"/>
      <c r="T5" s="51">
        <v>0</v>
      </c>
      <c r="U5" s="13"/>
      <c r="V5" s="16">
        <v>2000</v>
      </c>
      <c r="W5" s="29">
        <f>SUM(B5:K5,N5:U5)</f>
        <v>0</v>
      </c>
      <c r="X5" s="29">
        <f>V5*W5</f>
        <v>0</v>
      </c>
      <c r="Y5" s="15"/>
      <c r="Z5" s="19"/>
    </row>
    <row r="6" spans="1:29" x14ac:dyDescent="0.25">
      <c r="A6" s="16">
        <v>1000</v>
      </c>
      <c r="B6" s="14">
        <v>1</v>
      </c>
      <c r="C6" s="14">
        <v>0</v>
      </c>
      <c r="D6" s="14">
        <v>1</v>
      </c>
      <c r="E6" s="14">
        <v>1</v>
      </c>
      <c r="F6" s="14">
        <v>0</v>
      </c>
      <c r="G6" s="14">
        <v>2</v>
      </c>
      <c r="H6" s="14">
        <v>0</v>
      </c>
      <c r="I6" s="14"/>
      <c r="J6" s="14">
        <v>1</v>
      </c>
      <c r="K6" s="14">
        <v>2</v>
      </c>
      <c r="L6" s="16">
        <v>1000</v>
      </c>
      <c r="M6" s="46">
        <v>3</v>
      </c>
      <c r="N6" s="46">
        <v>0</v>
      </c>
      <c r="O6" s="46">
        <v>0</v>
      </c>
      <c r="P6" s="46">
        <v>2</v>
      </c>
      <c r="Q6" s="18"/>
      <c r="R6" s="18"/>
      <c r="S6" s="18"/>
      <c r="T6" s="51">
        <v>0</v>
      </c>
      <c r="U6" s="13"/>
      <c r="V6" s="16">
        <v>1000</v>
      </c>
      <c r="W6" s="29">
        <f t="shared" ref="W6:W11" si="1">SUM(B6:M6,N6:U6)</f>
        <v>1013</v>
      </c>
      <c r="X6" s="29">
        <f t="shared" ref="X6:X15" si="2">V6*W6</f>
        <v>1013000</v>
      </c>
      <c r="Y6" s="15"/>
      <c r="Z6" s="19"/>
    </row>
    <row r="7" spans="1:29" x14ac:dyDescent="0.25">
      <c r="A7" s="16">
        <v>500</v>
      </c>
      <c r="B7" s="14">
        <v>5</v>
      </c>
      <c r="C7">
        <v>1</v>
      </c>
      <c r="D7" s="14">
        <v>2</v>
      </c>
      <c r="E7" s="14">
        <v>3</v>
      </c>
      <c r="F7" s="14">
        <v>2</v>
      </c>
      <c r="G7" s="14">
        <v>2</v>
      </c>
      <c r="H7" s="14">
        <v>1</v>
      </c>
      <c r="I7" s="20"/>
      <c r="J7" s="14">
        <v>1</v>
      </c>
      <c r="K7" s="14">
        <v>0</v>
      </c>
      <c r="L7" s="16">
        <v>500</v>
      </c>
      <c r="M7" s="46">
        <v>0</v>
      </c>
      <c r="N7" s="46">
        <v>2</v>
      </c>
      <c r="O7" s="46">
        <v>3</v>
      </c>
      <c r="P7" s="46">
        <v>1</v>
      </c>
      <c r="Q7" s="18"/>
      <c r="R7" s="18"/>
      <c r="S7" s="18">
        <v>3</v>
      </c>
      <c r="T7" s="51">
        <v>2</v>
      </c>
      <c r="U7" s="13"/>
      <c r="V7" s="16">
        <v>500</v>
      </c>
      <c r="W7" s="29">
        <f t="shared" si="1"/>
        <v>528</v>
      </c>
      <c r="X7" s="29">
        <f t="shared" si="2"/>
        <v>264000</v>
      </c>
      <c r="Y7" s="15"/>
      <c r="Z7" s="19"/>
    </row>
    <row r="8" spans="1:29" x14ac:dyDescent="0.25">
      <c r="A8" s="16">
        <v>200</v>
      </c>
      <c r="B8" s="14">
        <v>7</v>
      </c>
      <c r="C8" s="14">
        <v>15</v>
      </c>
      <c r="D8" s="14">
        <v>7</v>
      </c>
      <c r="E8" s="14">
        <v>13</v>
      </c>
      <c r="F8" s="14">
        <v>15</v>
      </c>
      <c r="G8" s="14">
        <v>9</v>
      </c>
      <c r="H8" s="14">
        <v>3</v>
      </c>
      <c r="I8" s="14"/>
      <c r="J8" s="14">
        <v>10</v>
      </c>
      <c r="K8" s="14">
        <v>2</v>
      </c>
      <c r="L8" s="16">
        <v>200</v>
      </c>
      <c r="M8" s="46">
        <v>8</v>
      </c>
      <c r="N8" s="46">
        <v>5</v>
      </c>
      <c r="O8" s="46">
        <v>15</v>
      </c>
      <c r="P8" s="46">
        <v>11</v>
      </c>
      <c r="Q8" s="18">
        <v>3</v>
      </c>
      <c r="R8" s="48">
        <v>8</v>
      </c>
      <c r="S8" s="18">
        <v>7</v>
      </c>
      <c r="T8" s="51">
        <v>3</v>
      </c>
      <c r="U8" s="13"/>
      <c r="V8" s="16">
        <v>200</v>
      </c>
      <c r="W8" s="29">
        <f t="shared" si="1"/>
        <v>341</v>
      </c>
      <c r="X8" s="29">
        <f t="shared" si="2"/>
        <v>68200</v>
      </c>
      <c r="Y8" s="15"/>
      <c r="Z8" s="19"/>
    </row>
    <row r="9" spans="1:29" x14ac:dyDescent="0.25">
      <c r="A9" s="16">
        <v>100</v>
      </c>
      <c r="B9" s="14">
        <v>28</v>
      </c>
      <c r="C9" s="14">
        <v>18</v>
      </c>
      <c r="D9" s="14">
        <v>12</v>
      </c>
      <c r="E9" s="14">
        <v>8</v>
      </c>
      <c r="F9" s="14">
        <v>14</v>
      </c>
      <c r="G9" s="14">
        <v>21</v>
      </c>
      <c r="H9" s="14">
        <v>17</v>
      </c>
      <c r="I9" s="14"/>
      <c r="J9" s="14">
        <v>19</v>
      </c>
      <c r="K9" s="14">
        <v>14</v>
      </c>
      <c r="L9" s="16">
        <v>100</v>
      </c>
      <c r="M9" s="46">
        <v>10</v>
      </c>
      <c r="N9" s="46">
        <v>10</v>
      </c>
      <c r="O9" s="46">
        <v>9</v>
      </c>
      <c r="P9" s="46">
        <v>10</v>
      </c>
      <c r="Q9" s="18">
        <v>11</v>
      </c>
      <c r="R9" s="18">
        <v>16</v>
      </c>
      <c r="S9" s="18">
        <v>10</v>
      </c>
      <c r="T9" s="51">
        <v>9</v>
      </c>
      <c r="U9" s="13"/>
      <c r="V9" s="16">
        <v>100</v>
      </c>
      <c r="W9" s="29">
        <f t="shared" si="1"/>
        <v>336</v>
      </c>
      <c r="X9" s="29">
        <f t="shared" si="2"/>
        <v>33600</v>
      </c>
      <c r="Y9" s="15"/>
      <c r="Z9" s="19"/>
    </row>
    <row r="10" spans="1:29" x14ac:dyDescent="0.25">
      <c r="A10" s="16">
        <v>50</v>
      </c>
      <c r="B10" s="14">
        <v>12</v>
      </c>
      <c r="C10" s="14">
        <v>15</v>
      </c>
      <c r="D10" s="14">
        <v>9</v>
      </c>
      <c r="E10" s="14">
        <v>5</v>
      </c>
      <c r="F10" s="14">
        <v>10</v>
      </c>
      <c r="G10" s="14">
        <v>15</v>
      </c>
      <c r="H10" s="14">
        <v>10</v>
      </c>
      <c r="I10" s="14"/>
      <c r="J10" s="14">
        <v>15</v>
      </c>
      <c r="K10" s="14">
        <v>14</v>
      </c>
      <c r="L10" s="16">
        <v>50</v>
      </c>
      <c r="M10" s="46">
        <v>7</v>
      </c>
      <c r="N10" s="46">
        <v>8</v>
      </c>
      <c r="O10" s="46">
        <v>4</v>
      </c>
      <c r="P10" s="46">
        <v>3</v>
      </c>
      <c r="Q10" s="18">
        <v>8</v>
      </c>
      <c r="R10" s="18">
        <v>15</v>
      </c>
      <c r="S10" s="18">
        <v>8</v>
      </c>
      <c r="T10" s="51">
        <v>3</v>
      </c>
      <c r="U10" s="13"/>
      <c r="V10" s="16">
        <v>50</v>
      </c>
      <c r="W10" s="29">
        <f t="shared" si="1"/>
        <v>211</v>
      </c>
      <c r="X10" s="29">
        <f t="shared" si="2"/>
        <v>10550</v>
      </c>
      <c r="Y10" s="15"/>
      <c r="Z10" s="19"/>
    </row>
    <row r="11" spans="1:29" x14ac:dyDescent="0.25">
      <c r="A11" s="16">
        <v>20</v>
      </c>
      <c r="B11" s="14">
        <v>12</v>
      </c>
      <c r="C11" s="14">
        <v>5</v>
      </c>
      <c r="D11" s="14">
        <v>6</v>
      </c>
      <c r="E11" s="14">
        <v>5</v>
      </c>
      <c r="F11" s="14">
        <v>7</v>
      </c>
      <c r="G11" s="14">
        <v>10</v>
      </c>
      <c r="H11" s="14">
        <v>10</v>
      </c>
      <c r="I11" s="14"/>
      <c r="J11" s="14">
        <v>10</v>
      </c>
      <c r="K11" s="14">
        <v>6</v>
      </c>
      <c r="L11" s="16">
        <v>20</v>
      </c>
      <c r="M11" s="46">
        <v>3</v>
      </c>
      <c r="N11" s="46">
        <v>6</v>
      </c>
      <c r="O11" s="46">
        <v>3</v>
      </c>
      <c r="P11" s="46">
        <v>2</v>
      </c>
      <c r="Q11" s="18">
        <v>9</v>
      </c>
      <c r="R11" s="18">
        <v>4</v>
      </c>
      <c r="S11" s="18">
        <v>9</v>
      </c>
      <c r="T11" s="51">
        <v>2</v>
      </c>
      <c r="U11" s="13"/>
      <c r="V11" s="16">
        <v>20</v>
      </c>
      <c r="W11" s="29">
        <f t="shared" si="1"/>
        <v>129</v>
      </c>
      <c r="X11" s="29">
        <f t="shared" si="2"/>
        <v>2580</v>
      </c>
      <c r="Y11" s="15"/>
      <c r="Z11" s="19"/>
    </row>
    <row r="12" spans="1:29" x14ac:dyDescent="0.25">
      <c r="A12" s="16">
        <v>10</v>
      </c>
      <c r="B12" s="14">
        <v>12</v>
      </c>
      <c r="C12" s="14">
        <v>18</v>
      </c>
      <c r="D12" s="14">
        <v>5</v>
      </c>
      <c r="E12" s="14">
        <v>7</v>
      </c>
      <c r="F12" s="14">
        <v>5</v>
      </c>
      <c r="G12" s="14">
        <v>13</v>
      </c>
      <c r="H12" s="14">
        <v>9</v>
      </c>
      <c r="I12" s="14"/>
      <c r="J12" s="14">
        <v>6</v>
      </c>
      <c r="K12" s="14">
        <v>5</v>
      </c>
      <c r="L12" s="16">
        <v>10</v>
      </c>
      <c r="M12" s="46">
        <v>3</v>
      </c>
      <c r="N12" s="46">
        <v>3</v>
      </c>
      <c r="O12" s="46">
        <v>3</v>
      </c>
      <c r="P12" s="46">
        <v>0</v>
      </c>
      <c r="Q12" s="18">
        <v>6</v>
      </c>
      <c r="R12" s="18">
        <v>6</v>
      </c>
      <c r="S12" s="18">
        <v>2</v>
      </c>
      <c r="T12" s="51">
        <v>1</v>
      </c>
      <c r="U12" s="13"/>
      <c r="V12" s="16">
        <v>10</v>
      </c>
      <c r="W12" s="29">
        <v>104</v>
      </c>
      <c r="X12" s="29">
        <f t="shared" si="2"/>
        <v>1040</v>
      </c>
      <c r="Y12" s="15"/>
      <c r="Z12" s="19"/>
    </row>
    <row r="13" spans="1:29" x14ac:dyDescent="0.25">
      <c r="A13" s="16">
        <v>5</v>
      </c>
      <c r="B13" s="14">
        <v>0</v>
      </c>
      <c r="C13" s="14">
        <v>2</v>
      </c>
      <c r="D13" s="14">
        <v>0</v>
      </c>
      <c r="E13" s="14">
        <v>0</v>
      </c>
      <c r="F13" s="14">
        <v>0</v>
      </c>
      <c r="G13" s="14">
        <v>5</v>
      </c>
      <c r="H13" s="14">
        <v>2</v>
      </c>
      <c r="I13" s="14"/>
      <c r="J13" s="14">
        <v>1</v>
      </c>
      <c r="K13" s="14">
        <v>2</v>
      </c>
      <c r="L13" s="16">
        <v>5</v>
      </c>
      <c r="M13" s="46">
        <v>0</v>
      </c>
      <c r="N13" s="46">
        <v>0</v>
      </c>
      <c r="O13" s="46">
        <v>3</v>
      </c>
      <c r="P13" s="46">
        <v>0</v>
      </c>
      <c r="Q13" s="18">
        <v>5</v>
      </c>
      <c r="R13" s="18">
        <v>1</v>
      </c>
      <c r="S13" s="18">
        <v>4</v>
      </c>
      <c r="T13" s="51">
        <v>0</v>
      </c>
      <c r="U13" s="13"/>
      <c r="V13" s="16">
        <v>5</v>
      </c>
      <c r="W13" s="29">
        <f>SUM(B13:M13,N13:U13)</f>
        <v>30</v>
      </c>
      <c r="X13" s="29">
        <f t="shared" si="2"/>
        <v>150</v>
      </c>
      <c r="Y13" s="15"/>
      <c r="Z13" s="19"/>
    </row>
    <row r="14" spans="1:29" x14ac:dyDescent="0.25">
      <c r="A14" s="16">
        <v>2</v>
      </c>
      <c r="B14" s="14">
        <v>0</v>
      </c>
      <c r="C14" s="14">
        <v>4</v>
      </c>
      <c r="D14" s="14">
        <v>0</v>
      </c>
      <c r="E14" s="14">
        <v>0</v>
      </c>
      <c r="F14" s="14">
        <v>0</v>
      </c>
      <c r="G14" s="14">
        <v>0</v>
      </c>
      <c r="H14" s="14">
        <v>2</v>
      </c>
      <c r="I14" s="14"/>
      <c r="J14" s="14">
        <v>7</v>
      </c>
      <c r="K14" s="14">
        <v>0</v>
      </c>
      <c r="L14" s="16">
        <v>2</v>
      </c>
      <c r="M14" s="46">
        <v>0</v>
      </c>
      <c r="N14" s="46">
        <v>0</v>
      </c>
      <c r="O14" s="46">
        <v>0</v>
      </c>
      <c r="P14" s="46">
        <v>0</v>
      </c>
      <c r="Q14" s="18">
        <v>6</v>
      </c>
      <c r="R14" s="18">
        <v>13</v>
      </c>
      <c r="S14" s="18">
        <v>1</v>
      </c>
      <c r="T14" s="51">
        <v>0</v>
      </c>
      <c r="U14" s="13"/>
      <c r="V14" s="16">
        <v>2</v>
      </c>
      <c r="W14" s="29">
        <f>SUM(B14:M14,N14:U14)</f>
        <v>35</v>
      </c>
      <c r="X14" s="29">
        <f t="shared" si="2"/>
        <v>70</v>
      </c>
      <c r="Y14" s="15"/>
      <c r="Z14" s="19"/>
    </row>
    <row r="15" spans="1:29" x14ac:dyDescent="0.25">
      <c r="A15" s="16">
        <v>1</v>
      </c>
      <c r="B15" s="14">
        <v>0</v>
      </c>
      <c r="C15" s="14">
        <v>3</v>
      </c>
      <c r="D15" s="14">
        <v>0</v>
      </c>
      <c r="E15" s="14">
        <v>0</v>
      </c>
      <c r="F15" s="14">
        <v>0</v>
      </c>
      <c r="G15" s="14">
        <v>1</v>
      </c>
      <c r="H15" s="14">
        <v>3</v>
      </c>
      <c r="I15" s="14"/>
      <c r="J15" s="14">
        <v>2</v>
      </c>
      <c r="K15" s="14">
        <v>0</v>
      </c>
      <c r="L15" s="16">
        <v>1</v>
      </c>
      <c r="M15" s="46">
        <v>0</v>
      </c>
      <c r="N15" s="46">
        <v>0</v>
      </c>
      <c r="O15" s="46">
        <v>0</v>
      </c>
      <c r="P15" s="46">
        <v>0</v>
      </c>
      <c r="Q15" s="18">
        <v>4</v>
      </c>
      <c r="R15" s="18">
        <v>8</v>
      </c>
      <c r="S15" s="18">
        <v>3</v>
      </c>
      <c r="T15" s="51">
        <v>0</v>
      </c>
      <c r="U15" s="13"/>
      <c r="V15" s="16">
        <v>1</v>
      </c>
      <c r="W15" s="29">
        <v>24</v>
      </c>
      <c r="X15" s="29">
        <f t="shared" si="2"/>
        <v>24</v>
      </c>
      <c r="Y15" s="15"/>
      <c r="Z15" s="19"/>
    </row>
    <row r="16" spans="1:29" x14ac:dyDescent="0.25">
      <c r="A16" s="16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6"/>
      <c r="M16" s="46"/>
      <c r="N16" s="46"/>
      <c r="O16" s="46">
        <v>0</v>
      </c>
      <c r="P16" s="46">
        <v>0</v>
      </c>
      <c r="Q16" s="18"/>
      <c r="R16" s="18"/>
      <c r="S16" s="18"/>
      <c r="T16" s="51"/>
      <c r="U16" s="13"/>
      <c r="Y16" s="15"/>
    </row>
    <row r="17" spans="1:29" x14ac:dyDescent="0.25">
      <c r="A17" s="16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6"/>
      <c r="M17" s="46"/>
      <c r="N17" s="46"/>
      <c r="O17" s="46"/>
      <c r="P17" s="46"/>
      <c r="Q17" s="18"/>
      <c r="R17" s="18"/>
      <c r="S17" s="18"/>
      <c r="T17" s="51"/>
      <c r="U17" s="13"/>
      <c r="V17" s="2" t="s">
        <v>4</v>
      </c>
      <c r="W17" s="2"/>
      <c r="X17" s="2">
        <f>SUM(X5:X15)</f>
        <v>1393214</v>
      </c>
      <c r="Y17" s="15"/>
      <c r="AA17" s="15"/>
      <c r="AB17" s="15"/>
      <c r="AC17" s="15"/>
    </row>
    <row r="18" spans="1:29" x14ac:dyDescent="0.25">
      <c r="A18" s="16">
        <v>5000</v>
      </c>
      <c r="B18" s="17" t="s">
        <v>5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6">
        <v>5000</v>
      </c>
      <c r="M18" s="46">
        <v>0</v>
      </c>
      <c r="N18" s="46">
        <v>0</v>
      </c>
      <c r="O18" s="46">
        <v>0</v>
      </c>
      <c r="P18" s="46">
        <v>0</v>
      </c>
      <c r="Q18" s="18">
        <v>0</v>
      </c>
      <c r="R18" s="18">
        <v>0</v>
      </c>
      <c r="S18" s="18">
        <v>0</v>
      </c>
      <c r="T18" s="50">
        <v>0</v>
      </c>
      <c r="U18" s="52"/>
      <c r="V18" s="15"/>
      <c r="W18" s="21"/>
      <c r="X18" s="15"/>
      <c r="Y18" s="15"/>
      <c r="AA18" s="15"/>
      <c r="AB18" s="15"/>
      <c r="AC18" s="15"/>
    </row>
    <row r="19" spans="1:29" x14ac:dyDescent="0.25">
      <c r="A19" s="16">
        <v>2000</v>
      </c>
      <c r="B19" s="14">
        <f t="shared" ref="B19" si="3">B5*2000</f>
        <v>0</v>
      </c>
      <c r="C19" s="14">
        <f t="shared" ref="C19:K19" si="4">C5*2000</f>
        <v>0</v>
      </c>
      <c r="D19" s="14">
        <f t="shared" si="4"/>
        <v>0</v>
      </c>
      <c r="E19" s="14">
        <f t="shared" si="4"/>
        <v>0</v>
      </c>
      <c r="F19" s="14">
        <f t="shared" si="4"/>
        <v>0</v>
      </c>
      <c r="G19" s="14">
        <f t="shared" si="4"/>
        <v>0</v>
      </c>
      <c r="H19" s="14">
        <f t="shared" si="4"/>
        <v>0</v>
      </c>
      <c r="I19" s="14">
        <f t="shared" si="4"/>
        <v>0</v>
      </c>
      <c r="J19" s="14">
        <f t="shared" si="4"/>
        <v>0</v>
      </c>
      <c r="K19" s="14">
        <f t="shared" si="4"/>
        <v>0</v>
      </c>
      <c r="L19" s="16">
        <v>2000</v>
      </c>
      <c r="M19" s="46">
        <f>M5*2000</f>
        <v>0</v>
      </c>
      <c r="N19" s="46">
        <f t="shared" ref="N19:T19" si="5">N5*2000</f>
        <v>0</v>
      </c>
      <c r="O19" s="46">
        <f t="shared" si="5"/>
        <v>0</v>
      </c>
      <c r="P19" s="46">
        <f t="shared" si="5"/>
        <v>0</v>
      </c>
      <c r="Q19" s="18">
        <f t="shared" si="5"/>
        <v>0</v>
      </c>
      <c r="R19" s="18">
        <f t="shared" si="5"/>
        <v>0</v>
      </c>
      <c r="S19" s="18">
        <f t="shared" si="5"/>
        <v>0</v>
      </c>
      <c r="T19" s="50">
        <f t="shared" si="5"/>
        <v>0</v>
      </c>
      <c r="U19" s="52"/>
      <c r="V19" s="15"/>
      <c r="W19" s="21"/>
      <c r="X19" s="15"/>
      <c r="Y19" s="15"/>
      <c r="AA19" s="15"/>
      <c r="AB19" s="15"/>
      <c r="AC19" s="15"/>
    </row>
    <row r="20" spans="1:29" x14ac:dyDescent="0.25">
      <c r="A20" s="16">
        <v>1000</v>
      </c>
      <c r="B20" s="14">
        <f t="shared" ref="B20" si="6">B6*1000</f>
        <v>1000</v>
      </c>
      <c r="C20" s="14">
        <f t="shared" ref="C20:K20" si="7">C6*1000</f>
        <v>0</v>
      </c>
      <c r="D20" s="14">
        <f t="shared" si="7"/>
        <v>1000</v>
      </c>
      <c r="E20" s="14">
        <f t="shared" si="7"/>
        <v>1000</v>
      </c>
      <c r="F20" s="14">
        <f t="shared" si="7"/>
        <v>0</v>
      </c>
      <c r="G20" s="14">
        <f t="shared" si="7"/>
        <v>2000</v>
      </c>
      <c r="H20" s="14">
        <f t="shared" si="7"/>
        <v>0</v>
      </c>
      <c r="I20" s="14">
        <f t="shared" si="7"/>
        <v>0</v>
      </c>
      <c r="J20" s="14">
        <f t="shared" si="7"/>
        <v>1000</v>
      </c>
      <c r="K20" s="14">
        <f t="shared" si="7"/>
        <v>2000</v>
      </c>
      <c r="L20" s="16">
        <v>1000</v>
      </c>
      <c r="M20" s="46">
        <f>M6*1000</f>
        <v>3000</v>
      </c>
      <c r="N20" s="46">
        <f t="shared" ref="N20:T20" si="8">N6*1000</f>
        <v>0</v>
      </c>
      <c r="O20" s="46">
        <f t="shared" si="8"/>
        <v>0</v>
      </c>
      <c r="P20" s="46">
        <f t="shared" si="8"/>
        <v>2000</v>
      </c>
      <c r="Q20" s="18">
        <f t="shared" si="8"/>
        <v>0</v>
      </c>
      <c r="R20" s="18">
        <f t="shared" si="8"/>
        <v>0</v>
      </c>
      <c r="S20" s="18">
        <f t="shared" si="8"/>
        <v>0</v>
      </c>
      <c r="T20" s="50">
        <f t="shared" si="8"/>
        <v>0</v>
      </c>
      <c r="U20" s="52"/>
      <c r="V20" s="15"/>
      <c r="W20" s="21"/>
      <c r="X20" s="15"/>
      <c r="Y20" s="15"/>
      <c r="AA20" s="21"/>
      <c r="AB20" s="15"/>
      <c r="AC20" s="15"/>
    </row>
    <row r="21" spans="1:29" x14ac:dyDescent="0.25">
      <c r="A21" s="16">
        <v>500</v>
      </c>
      <c r="B21" s="14">
        <f t="shared" ref="B21" si="9">B7*500</f>
        <v>2500</v>
      </c>
      <c r="C21" s="14">
        <f t="shared" ref="C21:K21" si="10">C7*500</f>
        <v>500</v>
      </c>
      <c r="D21" s="14">
        <f t="shared" si="10"/>
        <v>1000</v>
      </c>
      <c r="E21" s="14">
        <f t="shared" si="10"/>
        <v>1500</v>
      </c>
      <c r="F21" s="14">
        <f t="shared" si="10"/>
        <v>1000</v>
      </c>
      <c r="G21" s="14">
        <f t="shared" si="10"/>
        <v>1000</v>
      </c>
      <c r="H21" s="14">
        <f t="shared" si="10"/>
        <v>500</v>
      </c>
      <c r="I21" s="14">
        <f t="shared" si="10"/>
        <v>0</v>
      </c>
      <c r="J21" s="14">
        <f t="shared" si="10"/>
        <v>500</v>
      </c>
      <c r="K21" s="14">
        <f t="shared" si="10"/>
        <v>0</v>
      </c>
      <c r="L21" s="16">
        <v>500</v>
      </c>
      <c r="M21" s="46">
        <f>M7*500</f>
        <v>0</v>
      </c>
      <c r="N21" s="46">
        <f t="shared" ref="N21:T21" si="11">N7*500</f>
        <v>1000</v>
      </c>
      <c r="O21" s="46">
        <f t="shared" si="11"/>
        <v>1500</v>
      </c>
      <c r="P21" s="46">
        <f t="shared" si="11"/>
        <v>500</v>
      </c>
      <c r="Q21" s="18">
        <f t="shared" si="11"/>
        <v>0</v>
      </c>
      <c r="R21" s="18">
        <f t="shared" si="11"/>
        <v>0</v>
      </c>
      <c r="S21" s="18">
        <f t="shared" si="11"/>
        <v>1500</v>
      </c>
      <c r="T21" s="50">
        <f t="shared" si="11"/>
        <v>1000</v>
      </c>
      <c r="U21" s="52"/>
      <c r="V21" s="15"/>
      <c r="W21" s="21"/>
      <c r="X21" s="15"/>
      <c r="Y21" s="15"/>
      <c r="AA21" s="21"/>
      <c r="AB21" s="15"/>
      <c r="AC21" s="15"/>
    </row>
    <row r="22" spans="1:29" x14ac:dyDescent="0.25">
      <c r="A22" s="16">
        <v>200</v>
      </c>
      <c r="B22" s="14">
        <f t="shared" ref="B22" si="12">B8*200</f>
        <v>1400</v>
      </c>
      <c r="C22" s="14">
        <f t="shared" ref="C22:K22" si="13">C8*200</f>
        <v>3000</v>
      </c>
      <c r="D22" s="14">
        <f t="shared" si="13"/>
        <v>1400</v>
      </c>
      <c r="E22" s="14">
        <f t="shared" si="13"/>
        <v>2600</v>
      </c>
      <c r="F22" s="14">
        <f t="shared" si="13"/>
        <v>3000</v>
      </c>
      <c r="G22" s="14">
        <f t="shared" si="13"/>
        <v>1800</v>
      </c>
      <c r="H22" s="14">
        <f t="shared" si="13"/>
        <v>600</v>
      </c>
      <c r="I22" s="14">
        <f t="shared" si="13"/>
        <v>0</v>
      </c>
      <c r="J22" s="14">
        <f t="shared" si="13"/>
        <v>2000</v>
      </c>
      <c r="K22" s="14">
        <f t="shared" si="13"/>
        <v>400</v>
      </c>
      <c r="L22" s="16">
        <v>200</v>
      </c>
      <c r="M22" s="46">
        <f>M8*200</f>
        <v>1600</v>
      </c>
      <c r="N22" s="46">
        <f t="shared" ref="N22:T22" si="14">N8*200</f>
        <v>1000</v>
      </c>
      <c r="O22" s="46">
        <f t="shared" si="14"/>
        <v>3000</v>
      </c>
      <c r="P22" s="46">
        <f t="shared" si="14"/>
        <v>2200</v>
      </c>
      <c r="Q22" s="18">
        <f t="shared" si="14"/>
        <v>600</v>
      </c>
      <c r="R22" s="18">
        <f t="shared" si="14"/>
        <v>1600</v>
      </c>
      <c r="S22" s="18">
        <f t="shared" si="14"/>
        <v>1400</v>
      </c>
      <c r="T22" s="50">
        <f t="shared" si="14"/>
        <v>600</v>
      </c>
      <c r="U22" s="52"/>
      <c r="V22" s="15"/>
      <c r="W22" s="21"/>
      <c r="X22" s="15"/>
      <c r="Y22" s="15"/>
      <c r="AA22" s="21"/>
      <c r="AB22" s="15"/>
      <c r="AC22" s="15"/>
    </row>
    <row r="23" spans="1:29" x14ac:dyDescent="0.25">
      <c r="A23" s="16">
        <v>100</v>
      </c>
      <c r="B23" s="14">
        <f t="shared" ref="B23" si="15">B9*100</f>
        <v>2800</v>
      </c>
      <c r="C23" s="14">
        <f t="shared" ref="C23:K23" si="16">C9*100</f>
        <v>1800</v>
      </c>
      <c r="D23" s="14">
        <f t="shared" si="16"/>
        <v>1200</v>
      </c>
      <c r="E23" s="14">
        <f t="shared" si="16"/>
        <v>800</v>
      </c>
      <c r="F23" s="14">
        <f t="shared" si="16"/>
        <v>1400</v>
      </c>
      <c r="G23" s="14">
        <f t="shared" si="16"/>
        <v>2100</v>
      </c>
      <c r="H23" s="14">
        <f t="shared" si="16"/>
        <v>1700</v>
      </c>
      <c r="I23" s="14">
        <f t="shared" si="16"/>
        <v>0</v>
      </c>
      <c r="J23" s="14">
        <f t="shared" si="16"/>
        <v>1900</v>
      </c>
      <c r="K23" s="14">
        <f t="shared" si="16"/>
        <v>1400</v>
      </c>
      <c r="L23" s="16">
        <v>100</v>
      </c>
      <c r="M23" s="46">
        <f>M9*100</f>
        <v>1000</v>
      </c>
      <c r="N23" s="46">
        <f t="shared" ref="N23:T23" si="17">N9*100</f>
        <v>1000</v>
      </c>
      <c r="O23" s="46">
        <f t="shared" si="17"/>
        <v>900</v>
      </c>
      <c r="P23" s="46">
        <f t="shared" si="17"/>
        <v>1000</v>
      </c>
      <c r="Q23" s="18">
        <f t="shared" si="17"/>
        <v>1100</v>
      </c>
      <c r="R23" s="18">
        <f t="shared" si="17"/>
        <v>1600</v>
      </c>
      <c r="S23" s="18">
        <f t="shared" si="17"/>
        <v>1000</v>
      </c>
      <c r="T23" s="50">
        <f t="shared" si="17"/>
        <v>900</v>
      </c>
      <c r="U23" s="52"/>
      <c r="V23" s="15"/>
      <c r="W23" s="21"/>
      <c r="X23" s="15"/>
      <c r="Y23" s="15"/>
      <c r="AA23" s="21"/>
      <c r="AB23" s="15"/>
      <c r="AC23" s="15"/>
    </row>
    <row r="24" spans="1:29" x14ac:dyDescent="0.25">
      <c r="A24" s="16">
        <v>50</v>
      </c>
      <c r="B24" s="14">
        <f t="shared" ref="B24" si="18">B10*50</f>
        <v>600</v>
      </c>
      <c r="C24" s="14">
        <f t="shared" ref="C24:K24" si="19">C10*50</f>
        <v>750</v>
      </c>
      <c r="D24" s="14">
        <f t="shared" si="19"/>
        <v>450</v>
      </c>
      <c r="E24" s="14">
        <f t="shared" si="19"/>
        <v>250</v>
      </c>
      <c r="F24" s="14">
        <f t="shared" si="19"/>
        <v>500</v>
      </c>
      <c r="G24" s="14">
        <f t="shared" si="19"/>
        <v>750</v>
      </c>
      <c r="H24" s="14">
        <f t="shared" si="19"/>
        <v>500</v>
      </c>
      <c r="I24" s="14">
        <f t="shared" si="19"/>
        <v>0</v>
      </c>
      <c r="J24" s="14">
        <f t="shared" si="19"/>
        <v>750</v>
      </c>
      <c r="K24" s="14">
        <f t="shared" si="19"/>
        <v>700</v>
      </c>
      <c r="L24" s="16">
        <v>50</v>
      </c>
      <c r="M24" s="46">
        <f>M10*50</f>
        <v>350</v>
      </c>
      <c r="N24" s="46">
        <f t="shared" ref="N24:T24" si="20">N10*50</f>
        <v>400</v>
      </c>
      <c r="O24" s="46">
        <f t="shared" si="20"/>
        <v>200</v>
      </c>
      <c r="P24" s="46">
        <f t="shared" si="20"/>
        <v>150</v>
      </c>
      <c r="Q24" s="18">
        <f t="shared" si="20"/>
        <v>400</v>
      </c>
      <c r="R24" s="18">
        <f t="shared" si="20"/>
        <v>750</v>
      </c>
      <c r="S24" s="18">
        <f t="shared" si="20"/>
        <v>400</v>
      </c>
      <c r="T24" s="50">
        <f t="shared" si="20"/>
        <v>150</v>
      </c>
      <c r="U24" s="52"/>
      <c r="V24" s="15"/>
      <c r="W24" s="21"/>
      <c r="X24" s="15"/>
      <c r="Y24" s="15"/>
      <c r="AA24" s="21"/>
      <c r="AB24" s="15"/>
      <c r="AC24" s="15"/>
    </row>
    <row r="25" spans="1:29" x14ac:dyDescent="0.25">
      <c r="A25" s="16">
        <v>20</v>
      </c>
      <c r="B25" s="14">
        <f t="shared" ref="B25" si="21">B11*20</f>
        <v>240</v>
      </c>
      <c r="C25" s="14">
        <f t="shared" ref="C25:K25" si="22">C11*20</f>
        <v>100</v>
      </c>
      <c r="D25" s="14">
        <f t="shared" si="22"/>
        <v>120</v>
      </c>
      <c r="E25" s="14">
        <f t="shared" si="22"/>
        <v>100</v>
      </c>
      <c r="F25" s="14">
        <f t="shared" si="22"/>
        <v>140</v>
      </c>
      <c r="G25" s="14">
        <f t="shared" si="22"/>
        <v>200</v>
      </c>
      <c r="H25" s="14">
        <f t="shared" si="22"/>
        <v>200</v>
      </c>
      <c r="I25" s="14">
        <f t="shared" si="22"/>
        <v>0</v>
      </c>
      <c r="J25" s="14">
        <f t="shared" si="22"/>
        <v>200</v>
      </c>
      <c r="K25" s="14">
        <f t="shared" si="22"/>
        <v>120</v>
      </c>
      <c r="L25" s="16">
        <v>20</v>
      </c>
      <c r="M25" s="46">
        <f>M11*20</f>
        <v>60</v>
      </c>
      <c r="N25" s="46">
        <f t="shared" ref="N25:T25" si="23">N11*20</f>
        <v>120</v>
      </c>
      <c r="O25" s="46">
        <f t="shared" si="23"/>
        <v>60</v>
      </c>
      <c r="P25" s="46">
        <f t="shared" si="23"/>
        <v>40</v>
      </c>
      <c r="Q25" s="18">
        <f t="shared" si="23"/>
        <v>180</v>
      </c>
      <c r="R25" s="18">
        <f t="shared" si="23"/>
        <v>80</v>
      </c>
      <c r="S25" s="18">
        <f t="shared" si="23"/>
        <v>180</v>
      </c>
      <c r="T25" s="50">
        <f t="shared" si="23"/>
        <v>40</v>
      </c>
      <c r="U25" s="52"/>
      <c r="V25" s="15"/>
      <c r="W25" s="21"/>
      <c r="X25" s="15"/>
      <c r="Y25" s="15"/>
      <c r="AA25" s="21"/>
      <c r="AB25" s="15"/>
      <c r="AC25" s="15"/>
    </row>
    <row r="26" spans="1:29" x14ac:dyDescent="0.25">
      <c r="A26" s="16">
        <v>10</v>
      </c>
      <c r="B26" s="14">
        <f t="shared" ref="B26" si="24">B12*10</f>
        <v>120</v>
      </c>
      <c r="C26" s="14">
        <f t="shared" ref="C26:K26" si="25">C12*10</f>
        <v>180</v>
      </c>
      <c r="D26" s="14">
        <f t="shared" si="25"/>
        <v>50</v>
      </c>
      <c r="E26" s="14">
        <f t="shared" si="25"/>
        <v>70</v>
      </c>
      <c r="F26" s="14">
        <f t="shared" si="25"/>
        <v>50</v>
      </c>
      <c r="G26" s="14">
        <f t="shared" si="25"/>
        <v>130</v>
      </c>
      <c r="H26" s="14">
        <f t="shared" si="25"/>
        <v>90</v>
      </c>
      <c r="I26" s="14">
        <f t="shared" si="25"/>
        <v>0</v>
      </c>
      <c r="J26" s="14">
        <f t="shared" si="25"/>
        <v>60</v>
      </c>
      <c r="K26" s="14">
        <f t="shared" si="25"/>
        <v>50</v>
      </c>
      <c r="L26" s="16">
        <v>10</v>
      </c>
      <c r="M26" s="46">
        <f>M12*10</f>
        <v>30</v>
      </c>
      <c r="N26" s="46">
        <f t="shared" ref="N26:T26" si="26">N12*10</f>
        <v>30</v>
      </c>
      <c r="O26" s="46">
        <f t="shared" si="26"/>
        <v>30</v>
      </c>
      <c r="P26" s="46">
        <f t="shared" si="26"/>
        <v>0</v>
      </c>
      <c r="Q26" s="18">
        <f t="shared" si="26"/>
        <v>60</v>
      </c>
      <c r="R26" s="18">
        <f t="shared" si="26"/>
        <v>60</v>
      </c>
      <c r="S26" s="18">
        <f t="shared" si="26"/>
        <v>20</v>
      </c>
      <c r="T26" s="50">
        <f t="shared" si="26"/>
        <v>10</v>
      </c>
      <c r="U26" s="52"/>
      <c r="V26" s="15"/>
      <c r="W26" s="21"/>
      <c r="X26" s="15"/>
      <c r="Y26" s="15"/>
      <c r="AA26" s="21"/>
      <c r="AB26" s="15"/>
      <c r="AC26" s="15"/>
    </row>
    <row r="27" spans="1:29" x14ac:dyDescent="0.25">
      <c r="A27" s="16">
        <v>5</v>
      </c>
      <c r="B27" s="14">
        <f t="shared" ref="B27" si="27">B13*5</f>
        <v>0</v>
      </c>
      <c r="C27" s="14">
        <f t="shared" ref="C27:K27" si="28">C13*5</f>
        <v>10</v>
      </c>
      <c r="D27" s="14">
        <f t="shared" si="28"/>
        <v>0</v>
      </c>
      <c r="E27" s="14">
        <f t="shared" si="28"/>
        <v>0</v>
      </c>
      <c r="F27" s="14">
        <f t="shared" si="28"/>
        <v>0</v>
      </c>
      <c r="G27" s="14">
        <f t="shared" si="28"/>
        <v>25</v>
      </c>
      <c r="H27" s="14">
        <f t="shared" si="28"/>
        <v>10</v>
      </c>
      <c r="I27" s="14">
        <f t="shared" si="28"/>
        <v>0</v>
      </c>
      <c r="J27" s="14">
        <f t="shared" si="28"/>
        <v>5</v>
      </c>
      <c r="K27" s="14">
        <f t="shared" si="28"/>
        <v>10</v>
      </c>
      <c r="L27" s="16">
        <v>5</v>
      </c>
      <c r="M27" s="46">
        <f>M13*5</f>
        <v>0</v>
      </c>
      <c r="N27" s="46">
        <f t="shared" ref="N27:T27" si="29">N13*5</f>
        <v>0</v>
      </c>
      <c r="O27" s="46">
        <f t="shared" si="29"/>
        <v>15</v>
      </c>
      <c r="P27" s="46">
        <f t="shared" si="29"/>
        <v>0</v>
      </c>
      <c r="Q27" s="18">
        <f t="shared" si="29"/>
        <v>25</v>
      </c>
      <c r="R27" s="18">
        <f t="shared" si="29"/>
        <v>5</v>
      </c>
      <c r="S27" s="18">
        <f t="shared" si="29"/>
        <v>20</v>
      </c>
      <c r="T27" s="50">
        <f t="shared" si="29"/>
        <v>0</v>
      </c>
      <c r="U27" s="52"/>
      <c r="V27" s="15"/>
      <c r="W27" s="21"/>
      <c r="X27" s="15"/>
      <c r="Y27" s="15"/>
      <c r="AA27" s="21"/>
      <c r="AB27" s="15"/>
      <c r="AC27" s="15"/>
    </row>
    <row r="28" spans="1:29" x14ac:dyDescent="0.25">
      <c r="A28" s="16">
        <v>2</v>
      </c>
      <c r="B28" s="14">
        <f t="shared" ref="B28" si="30">B14*2</f>
        <v>0</v>
      </c>
      <c r="C28" s="14">
        <f t="shared" ref="C28:K28" si="31">C14*2</f>
        <v>8</v>
      </c>
      <c r="D28" s="14">
        <f t="shared" si="31"/>
        <v>0</v>
      </c>
      <c r="E28" s="14">
        <f t="shared" si="31"/>
        <v>0</v>
      </c>
      <c r="F28" s="14">
        <f t="shared" si="31"/>
        <v>0</v>
      </c>
      <c r="G28" s="14">
        <f t="shared" si="31"/>
        <v>0</v>
      </c>
      <c r="H28" s="14">
        <f t="shared" si="31"/>
        <v>4</v>
      </c>
      <c r="I28" s="14">
        <f t="shared" si="31"/>
        <v>0</v>
      </c>
      <c r="J28" s="14">
        <f t="shared" si="31"/>
        <v>14</v>
      </c>
      <c r="K28" s="14">
        <f t="shared" si="31"/>
        <v>0</v>
      </c>
      <c r="L28" s="16">
        <v>2</v>
      </c>
      <c r="M28" s="46">
        <f>M14*2</f>
        <v>0</v>
      </c>
      <c r="N28" s="46">
        <f t="shared" ref="N28:T28" si="32">N14*2</f>
        <v>0</v>
      </c>
      <c r="O28" s="46">
        <f t="shared" si="32"/>
        <v>0</v>
      </c>
      <c r="P28" s="46">
        <f t="shared" si="32"/>
        <v>0</v>
      </c>
      <c r="Q28" s="18">
        <f t="shared" si="32"/>
        <v>12</v>
      </c>
      <c r="R28" s="18">
        <f t="shared" si="32"/>
        <v>26</v>
      </c>
      <c r="S28" s="18">
        <f t="shared" si="32"/>
        <v>2</v>
      </c>
      <c r="T28" s="50">
        <f t="shared" si="32"/>
        <v>0</v>
      </c>
      <c r="U28" s="52"/>
      <c r="V28" s="15"/>
      <c r="W28" s="21"/>
      <c r="X28" s="15"/>
      <c r="Y28" s="15"/>
      <c r="AA28" s="21"/>
      <c r="AB28" s="15"/>
      <c r="AC28" s="15"/>
    </row>
    <row r="29" spans="1:29" x14ac:dyDescent="0.25">
      <c r="A29" s="16">
        <v>1</v>
      </c>
      <c r="B29" s="14">
        <f t="shared" ref="B29" si="33">B15*1</f>
        <v>0</v>
      </c>
      <c r="C29" s="14">
        <f t="shared" ref="C29:K29" si="34">C15*1</f>
        <v>3</v>
      </c>
      <c r="D29" s="14">
        <f t="shared" si="34"/>
        <v>0</v>
      </c>
      <c r="E29" s="14">
        <f t="shared" si="34"/>
        <v>0</v>
      </c>
      <c r="F29" s="14">
        <f t="shared" si="34"/>
        <v>0</v>
      </c>
      <c r="G29" s="14">
        <f t="shared" si="34"/>
        <v>1</v>
      </c>
      <c r="H29" s="14">
        <f t="shared" si="34"/>
        <v>3</v>
      </c>
      <c r="I29" s="14">
        <f t="shared" si="34"/>
        <v>0</v>
      </c>
      <c r="J29" s="14">
        <f t="shared" si="34"/>
        <v>2</v>
      </c>
      <c r="K29" s="14">
        <f t="shared" si="34"/>
        <v>0</v>
      </c>
      <c r="L29" s="16">
        <v>1</v>
      </c>
      <c r="M29" s="46">
        <f>M15*1</f>
        <v>0</v>
      </c>
      <c r="N29" s="46">
        <f t="shared" ref="N29:T29" si="35">N15*1</f>
        <v>0</v>
      </c>
      <c r="O29" s="46">
        <f t="shared" si="35"/>
        <v>0</v>
      </c>
      <c r="P29" s="46">
        <f t="shared" si="35"/>
        <v>0</v>
      </c>
      <c r="Q29" s="18">
        <f t="shared" si="35"/>
        <v>4</v>
      </c>
      <c r="R29" s="18">
        <f t="shared" si="35"/>
        <v>8</v>
      </c>
      <c r="S29" s="18">
        <f t="shared" si="35"/>
        <v>3</v>
      </c>
      <c r="T29" s="50">
        <f t="shared" si="35"/>
        <v>0</v>
      </c>
      <c r="U29" s="52"/>
      <c r="V29" s="15"/>
      <c r="W29" s="21"/>
      <c r="X29" s="15"/>
      <c r="Y29" s="15"/>
      <c r="AA29" s="21"/>
      <c r="AB29" s="15"/>
      <c r="AC29" s="15"/>
    </row>
    <row r="30" spans="1:29" x14ac:dyDescent="0.25">
      <c r="V30" s="15"/>
      <c r="W30" s="15"/>
      <c r="X30" s="15"/>
      <c r="Y30" s="15"/>
      <c r="AA30" s="21"/>
      <c r="AB30" s="15"/>
      <c r="AC30" s="15"/>
    </row>
    <row r="31" spans="1:29" x14ac:dyDescent="0.25">
      <c r="A31" s="22" t="s">
        <v>4</v>
      </c>
      <c r="B31" s="23">
        <f t="shared" ref="B31:K31" si="36">SUM(B18:B29)</f>
        <v>8660</v>
      </c>
      <c r="C31" s="23">
        <f t="shared" si="36"/>
        <v>6351</v>
      </c>
      <c r="D31" s="23">
        <f t="shared" si="36"/>
        <v>5220</v>
      </c>
      <c r="E31" s="23">
        <f t="shared" si="36"/>
        <v>6320</v>
      </c>
      <c r="F31" s="23">
        <f t="shared" si="36"/>
        <v>6090</v>
      </c>
      <c r="G31" s="23">
        <f t="shared" si="36"/>
        <v>8006</v>
      </c>
      <c r="H31" s="23">
        <f t="shared" si="36"/>
        <v>3607</v>
      </c>
      <c r="I31" s="23">
        <f t="shared" si="36"/>
        <v>0</v>
      </c>
      <c r="J31" s="23">
        <f t="shared" si="36"/>
        <v>6431</v>
      </c>
      <c r="K31" s="23">
        <f t="shared" si="36"/>
        <v>4680</v>
      </c>
      <c r="L31" s="24" t="s">
        <v>4</v>
      </c>
      <c r="M31" s="23">
        <f>SUM(M18:M29)</f>
        <v>6040</v>
      </c>
      <c r="N31" s="25">
        <f>SUM(N18:N29)</f>
        <v>3550</v>
      </c>
      <c r="O31" s="25">
        <f t="shared" ref="O31:U31" si="37">SUM(O18:O29)</f>
        <v>5705</v>
      </c>
      <c r="P31" s="26">
        <f t="shared" si="37"/>
        <v>5890</v>
      </c>
      <c r="Q31" s="26">
        <f t="shared" si="37"/>
        <v>2381</v>
      </c>
      <c r="R31" s="26">
        <f t="shared" si="37"/>
        <v>4129</v>
      </c>
      <c r="S31" s="27">
        <f t="shared" si="37"/>
        <v>4525</v>
      </c>
      <c r="T31" s="28">
        <f t="shared" si="37"/>
        <v>2700</v>
      </c>
      <c r="U31" s="28">
        <f t="shared" si="37"/>
        <v>0</v>
      </c>
      <c r="V31" s="21"/>
      <c r="W31" s="21"/>
      <c r="X31" s="21"/>
      <c r="Y31" s="21"/>
      <c r="Z31" s="2"/>
      <c r="AA31" s="21"/>
      <c r="AB31" s="21"/>
      <c r="AC31" s="21"/>
    </row>
    <row r="32" spans="1:29" x14ac:dyDescent="0.25">
      <c r="V32" s="15"/>
      <c r="W32" s="15"/>
      <c r="X32" s="15">
        <f>SUM(X18:X29)</f>
        <v>0</v>
      </c>
      <c r="Y32" s="15">
        <f>SUM(Y18:Y29)</f>
        <v>0</v>
      </c>
      <c r="AA32" s="15"/>
      <c r="AB32" s="15"/>
      <c r="AC32" s="15"/>
    </row>
    <row r="33" spans="1:20" x14ac:dyDescent="0.25">
      <c r="A33" t="s">
        <v>6</v>
      </c>
      <c r="G33" t="s">
        <v>7</v>
      </c>
      <c r="N33" t="s">
        <v>6</v>
      </c>
      <c r="T33" t="s">
        <v>7</v>
      </c>
    </row>
  </sheetData>
  <pageMargins left="0.14000000000000001" right="0.13" top="0.28999999999999998" bottom="0.22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6" sqref="A6"/>
    </sheetView>
  </sheetViews>
  <sheetFormatPr defaultRowHeight="15" x14ac:dyDescent="0.25"/>
  <cols>
    <col min="1" max="1" width="15" customWidth="1"/>
  </cols>
  <sheetData>
    <row r="1" spans="1:2" ht="31.5" x14ac:dyDescent="0.5">
      <c r="A1" s="30" t="s">
        <v>28</v>
      </c>
    </row>
    <row r="2" spans="1:2" ht="23.25" x14ac:dyDescent="0.35">
      <c r="B2" s="35">
        <v>2019</v>
      </c>
    </row>
    <row r="3" spans="1:2" x14ac:dyDescent="0.25">
      <c r="A3" s="2" t="s">
        <v>1</v>
      </c>
      <c r="B3">
        <v>2700</v>
      </c>
    </row>
    <row r="4" spans="1:2" x14ac:dyDescent="0.25">
      <c r="A4" s="2" t="s">
        <v>8</v>
      </c>
      <c r="B4">
        <v>21185</v>
      </c>
    </row>
    <row r="5" spans="1:2" x14ac:dyDescent="0.25">
      <c r="A5" s="2" t="s">
        <v>2</v>
      </c>
      <c r="B5">
        <v>11035</v>
      </c>
    </row>
    <row r="6" spans="1:2" x14ac:dyDescent="0.25">
      <c r="A6" s="2" t="s">
        <v>0</v>
      </c>
      <c r="B6">
        <v>55365</v>
      </c>
    </row>
    <row r="7" spans="1:2" ht="23.25" x14ac:dyDescent="0.35">
      <c r="A7" s="31" t="s">
        <v>9</v>
      </c>
      <c r="B7">
        <f>SUM(B3:B6)</f>
        <v>90285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workbookViewId="0">
      <selection activeCell="M20" sqref="M20"/>
    </sheetView>
  </sheetViews>
  <sheetFormatPr defaultRowHeight="15" x14ac:dyDescent="0.25"/>
  <cols>
    <col min="1" max="1" width="15.7109375" customWidth="1"/>
  </cols>
  <sheetData>
    <row r="1" spans="1:20" ht="28.5" x14ac:dyDescent="0.45">
      <c r="A1" s="33" t="s">
        <v>10</v>
      </c>
    </row>
    <row r="2" spans="1:20" ht="23.25" x14ac:dyDescent="0.35">
      <c r="A2" s="2"/>
      <c r="B2" s="2">
        <v>2001</v>
      </c>
      <c r="C2" s="2">
        <v>2002</v>
      </c>
      <c r="D2" s="2">
        <v>2003</v>
      </c>
      <c r="E2" s="2">
        <v>2004</v>
      </c>
      <c r="F2" s="2">
        <v>2005</v>
      </c>
      <c r="G2" s="2">
        <v>2006</v>
      </c>
      <c r="H2" s="2">
        <v>2007</v>
      </c>
      <c r="I2" s="2">
        <v>2008</v>
      </c>
      <c r="J2" s="2">
        <v>2009</v>
      </c>
      <c r="K2" s="2">
        <v>2010</v>
      </c>
      <c r="L2" s="34">
        <v>2011</v>
      </c>
      <c r="M2" s="34">
        <v>2012</v>
      </c>
      <c r="N2" s="34">
        <v>2013</v>
      </c>
      <c r="O2" s="34">
        <v>2014</v>
      </c>
      <c r="P2" s="38">
        <v>2015</v>
      </c>
      <c r="Q2" s="39">
        <v>2016</v>
      </c>
      <c r="R2" s="38">
        <v>2017</v>
      </c>
      <c r="S2">
        <v>2018</v>
      </c>
      <c r="T2" s="35">
        <v>2019</v>
      </c>
    </row>
    <row r="3" spans="1:20" x14ac:dyDescent="0.25">
      <c r="A3" s="2" t="s">
        <v>1</v>
      </c>
      <c r="B3">
        <v>3750</v>
      </c>
      <c r="C3">
        <v>4750</v>
      </c>
      <c r="D3">
        <v>5100</v>
      </c>
      <c r="E3">
        <v>4800</v>
      </c>
      <c r="F3">
        <v>4900</v>
      </c>
      <c r="G3">
        <v>3850</v>
      </c>
      <c r="H3">
        <v>4150</v>
      </c>
      <c r="I3">
        <v>2450</v>
      </c>
      <c r="J3">
        <v>2100</v>
      </c>
      <c r="K3">
        <v>2850</v>
      </c>
      <c r="L3" s="36">
        <v>2850</v>
      </c>
      <c r="M3" s="36">
        <v>2750</v>
      </c>
      <c r="N3" s="36">
        <v>3100</v>
      </c>
      <c r="O3" s="36">
        <v>3300</v>
      </c>
      <c r="P3" s="40">
        <v>3550</v>
      </c>
      <c r="Q3" s="40">
        <v>2701</v>
      </c>
      <c r="R3" s="40">
        <v>3180</v>
      </c>
      <c r="S3">
        <v>3530</v>
      </c>
      <c r="T3">
        <v>2700</v>
      </c>
    </row>
    <row r="4" spans="1:20" x14ac:dyDescent="0.25">
      <c r="A4" s="2" t="s">
        <v>8</v>
      </c>
      <c r="B4">
        <v>14606</v>
      </c>
      <c r="C4">
        <v>9014</v>
      </c>
      <c r="D4">
        <v>11820</v>
      </c>
      <c r="E4">
        <v>11892</v>
      </c>
      <c r="F4">
        <v>12857</v>
      </c>
      <c r="G4">
        <v>12448</v>
      </c>
      <c r="H4">
        <v>12330.5</v>
      </c>
      <c r="I4">
        <v>15065</v>
      </c>
      <c r="J4">
        <v>13722</v>
      </c>
      <c r="K4">
        <v>15170</v>
      </c>
      <c r="L4" s="36">
        <v>13876</v>
      </c>
      <c r="M4" s="36">
        <v>14450</v>
      </c>
      <c r="N4" s="36">
        <v>14444</v>
      </c>
      <c r="O4" s="36">
        <v>15215</v>
      </c>
      <c r="P4" s="40">
        <v>15280</v>
      </c>
      <c r="Q4" s="40">
        <v>17738</v>
      </c>
      <c r="R4" s="40">
        <v>18433</v>
      </c>
      <c r="S4">
        <v>17995</v>
      </c>
      <c r="T4">
        <v>21185</v>
      </c>
    </row>
    <row r="5" spans="1:20" x14ac:dyDescent="0.25">
      <c r="A5" s="2" t="s">
        <v>2</v>
      </c>
      <c r="B5">
        <v>8647</v>
      </c>
      <c r="C5">
        <v>4187</v>
      </c>
      <c r="D5">
        <v>8209</v>
      </c>
      <c r="E5">
        <v>8950</v>
      </c>
      <c r="F5">
        <v>9538</v>
      </c>
      <c r="G5">
        <v>9470</v>
      </c>
      <c r="H5">
        <v>8524</v>
      </c>
      <c r="I5">
        <v>9350</v>
      </c>
      <c r="J5">
        <v>9751</v>
      </c>
      <c r="K5">
        <v>7180</v>
      </c>
      <c r="L5" s="36">
        <v>9482</v>
      </c>
      <c r="M5" s="34">
        <v>9221</v>
      </c>
      <c r="N5" s="36">
        <v>7847</v>
      </c>
      <c r="O5" s="36">
        <v>8069</v>
      </c>
      <c r="P5" s="40">
        <v>8051</v>
      </c>
      <c r="Q5" s="40">
        <v>11135</v>
      </c>
      <c r="R5" s="40">
        <v>10297</v>
      </c>
      <c r="S5">
        <v>12014</v>
      </c>
      <c r="T5">
        <v>11035</v>
      </c>
    </row>
    <row r="6" spans="1:20" x14ac:dyDescent="0.25">
      <c r="A6" s="2" t="s">
        <v>0</v>
      </c>
      <c r="B6">
        <v>28569</v>
      </c>
      <c r="C6">
        <v>11580</v>
      </c>
      <c r="D6">
        <v>34909</v>
      </c>
      <c r="E6">
        <v>30319</v>
      </c>
      <c r="F6">
        <v>38497</v>
      </c>
      <c r="G6">
        <v>31899</v>
      </c>
      <c r="H6">
        <v>35405</v>
      </c>
      <c r="I6">
        <v>36040</v>
      </c>
      <c r="J6">
        <v>39265</v>
      </c>
      <c r="K6">
        <v>38565</v>
      </c>
      <c r="L6" s="36">
        <v>40892</v>
      </c>
      <c r="M6" s="36">
        <v>42931</v>
      </c>
      <c r="N6" s="36">
        <v>40567</v>
      </c>
      <c r="O6" s="36">
        <v>44133</v>
      </c>
      <c r="P6" s="40">
        <v>44977</v>
      </c>
      <c r="Q6" s="40">
        <v>49477</v>
      </c>
      <c r="R6" s="40">
        <v>49688</v>
      </c>
      <c r="S6">
        <v>51064</v>
      </c>
      <c r="T6">
        <v>55365</v>
      </c>
    </row>
    <row r="7" spans="1:20" ht="23.25" x14ac:dyDescent="0.35">
      <c r="A7" s="31" t="s">
        <v>9</v>
      </c>
      <c r="B7" s="32">
        <v>55572</v>
      </c>
      <c r="C7" s="32">
        <v>29531</v>
      </c>
      <c r="D7" s="32">
        <v>60038</v>
      </c>
      <c r="E7" s="32">
        <v>55961</v>
      </c>
      <c r="F7" s="32">
        <v>65792</v>
      </c>
      <c r="G7" s="32">
        <v>57677</v>
      </c>
      <c r="H7" s="32">
        <v>60409.5</v>
      </c>
      <c r="I7" s="32">
        <v>62905</v>
      </c>
      <c r="J7" s="32">
        <v>64838</v>
      </c>
      <c r="K7" s="32">
        <v>63765</v>
      </c>
      <c r="L7" s="37">
        <f>SUM(L3:L6)</f>
        <v>67100</v>
      </c>
      <c r="M7" s="37">
        <f>SUM(M3:M6)</f>
        <v>69352</v>
      </c>
      <c r="N7" s="37">
        <f>SUM(N3:N6)</f>
        <v>65958</v>
      </c>
      <c r="O7" s="37">
        <v>70717</v>
      </c>
      <c r="P7" s="41">
        <f>SUM(P3:P6)</f>
        <v>71858</v>
      </c>
      <c r="Q7" s="41">
        <f>SUM(Q3:Q6)</f>
        <v>81051</v>
      </c>
      <c r="R7" s="41">
        <f>SUM(R3:R6)</f>
        <v>81598</v>
      </c>
      <c r="S7">
        <v>84603</v>
      </c>
      <c r="T7">
        <f>SUM(T3:T6)</f>
        <v>90285</v>
      </c>
    </row>
    <row r="10" spans="1:20" ht="23.25" x14ac:dyDescent="0.35">
      <c r="A10" s="35"/>
      <c r="B10" s="2">
        <v>2011</v>
      </c>
      <c r="C10" s="2">
        <v>2012</v>
      </c>
      <c r="D10" s="2">
        <v>2013</v>
      </c>
      <c r="E10" s="2">
        <v>2014</v>
      </c>
      <c r="F10" s="2">
        <v>2015</v>
      </c>
      <c r="G10" s="35">
        <v>2016</v>
      </c>
      <c r="H10" s="42">
        <v>2017</v>
      </c>
      <c r="I10" s="35">
        <v>2018</v>
      </c>
      <c r="J10" s="35">
        <v>2019</v>
      </c>
      <c r="K10" s="35"/>
      <c r="L10" s="35"/>
      <c r="M10" s="35"/>
    </row>
    <row r="11" spans="1:20" x14ac:dyDescent="0.25">
      <c r="A11" s="2" t="s">
        <v>1</v>
      </c>
      <c r="B11">
        <v>2850</v>
      </c>
      <c r="C11">
        <v>2750</v>
      </c>
      <c r="D11">
        <v>3100</v>
      </c>
      <c r="E11">
        <v>3300</v>
      </c>
      <c r="F11">
        <v>3550</v>
      </c>
      <c r="G11">
        <v>2701</v>
      </c>
      <c r="H11">
        <v>3180</v>
      </c>
      <c r="I11">
        <v>3530</v>
      </c>
      <c r="J11">
        <v>2700</v>
      </c>
    </row>
    <row r="12" spans="1:20" x14ac:dyDescent="0.25">
      <c r="A12" s="2" t="s">
        <v>8</v>
      </c>
      <c r="B12">
        <v>13876</v>
      </c>
      <c r="C12">
        <v>14450</v>
      </c>
      <c r="D12">
        <v>14444</v>
      </c>
      <c r="E12">
        <v>15215</v>
      </c>
      <c r="F12">
        <v>15280</v>
      </c>
      <c r="G12">
        <v>17738</v>
      </c>
      <c r="H12">
        <v>18433</v>
      </c>
      <c r="I12">
        <v>17995</v>
      </c>
      <c r="J12">
        <v>21185</v>
      </c>
    </row>
    <row r="13" spans="1:20" x14ac:dyDescent="0.25">
      <c r="A13" s="2" t="s">
        <v>2</v>
      </c>
      <c r="B13">
        <v>9482</v>
      </c>
      <c r="C13" s="2">
        <v>9221</v>
      </c>
      <c r="D13">
        <v>7847</v>
      </c>
      <c r="E13">
        <v>8069</v>
      </c>
      <c r="F13">
        <v>8051</v>
      </c>
      <c r="G13">
        <v>11135</v>
      </c>
      <c r="H13">
        <v>10297</v>
      </c>
      <c r="I13">
        <v>12014</v>
      </c>
      <c r="J13">
        <v>11035</v>
      </c>
    </row>
    <row r="14" spans="1:20" x14ac:dyDescent="0.25">
      <c r="A14" s="2" t="s">
        <v>0</v>
      </c>
      <c r="B14">
        <v>40892</v>
      </c>
      <c r="C14">
        <v>42931</v>
      </c>
      <c r="D14">
        <v>40567</v>
      </c>
      <c r="E14">
        <v>44133</v>
      </c>
      <c r="F14">
        <v>44977</v>
      </c>
      <c r="G14">
        <v>49477</v>
      </c>
      <c r="H14">
        <v>49688</v>
      </c>
      <c r="I14">
        <v>51064</v>
      </c>
      <c r="J14">
        <v>55365</v>
      </c>
    </row>
    <row r="15" spans="1:20" ht="23.25" x14ac:dyDescent="0.35">
      <c r="A15" s="31" t="s">
        <v>9</v>
      </c>
      <c r="B15" s="32">
        <f>SUM(B11:B14)</f>
        <v>67100</v>
      </c>
      <c r="C15" s="32">
        <f>SUM(C11:C14)</f>
        <v>69352</v>
      </c>
      <c r="D15" s="32">
        <f>SUM(D11:D14)</f>
        <v>65958</v>
      </c>
      <c r="E15" s="32">
        <v>70717</v>
      </c>
      <c r="F15" s="32">
        <f>SUM(F11:F14)</f>
        <v>71858</v>
      </c>
      <c r="G15" s="32">
        <f>SUM(G11:G14)</f>
        <v>81051</v>
      </c>
      <c r="H15" s="32">
        <f>SUM(H11:H14)</f>
        <v>81598</v>
      </c>
      <c r="I15">
        <v>84603</v>
      </c>
      <c r="J15">
        <f>SUM(J11:J14)</f>
        <v>90285</v>
      </c>
    </row>
  </sheetData>
  <pageMargins left="0.7" right="0.7" top="0.78740157499999996" bottom="0.78740157499999996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Rozpis pokladniček</vt:lpstr>
      <vt:lpstr>Celkové výsledky</vt:lpstr>
      <vt:lpstr>Historický přehled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Uzivatel</cp:lastModifiedBy>
  <cp:lastPrinted>2019-01-22T23:14:18Z</cp:lastPrinted>
  <dcterms:created xsi:type="dcterms:W3CDTF">2017-01-11T16:50:03Z</dcterms:created>
  <dcterms:modified xsi:type="dcterms:W3CDTF">2019-01-23T09:13:40Z</dcterms:modified>
</cp:coreProperties>
</file>