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zivatel\Desktop\"/>
    </mc:Choice>
  </mc:AlternateContent>
  <bookViews>
    <workbookView xWindow="0" yWindow="0" windowWidth="25200" windowHeight="11595" activeTab="3"/>
  </bookViews>
  <sheets>
    <sheet name="pokladničky" sheetId="1" r:id="rId1"/>
    <sheet name="celkové výsledky" sheetId="2" r:id="rId2"/>
    <sheet name="historický přehled" sheetId="3" r:id="rId3"/>
    <sheet name="průměr na obyvatele" sheetId="4" r:id="rId4"/>
  </sheets>
  <calcPr calcId="152511"/>
</workbook>
</file>

<file path=xl/calcChain.xml><?xml version="1.0" encoding="utf-8"?>
<calcChain xmlns="http://schemas.openxmlformats.org/spreadsheetml/2006/main">
  <c r="AA6" i="1" l="1"/>
  <c r="AA7" i="1"/>
  <c r="AA8" i="1"/>
  <c r="AA9" i="1"/>
  <c r="AA10" i="1"/>
  <c r="AA11" i="1"/>
  <c r="AA12" i="1"/>
  <c r="AA13" i="1"/>
  <c r="AA14" i="1"/>
  <c r="AA15" i="1"/>
  <c r="AA5" i="1"/>
  <c r="AB5" i="1" s="1"/>
  <c r="F15" i="3"/>
  <c r="D15" i="3"/>
  <c r="C15" i="3"/>
  <c r="B15" i="3"/>
  <c r="B7" i="4"/>
  <c r="P7" i="3"/>
  <c r="I19" i="1"/>
  <c r="I20" i="1"/>
  <c r="I21" i="1"/>
  <c r="I22" i="1"/>
  <c r="I23" i="1"/>
  <c r="I24" i="1"/>
  <c r="I26" i="1"/>
  <c r="I27" i="1"/>
  <c r="I28" i="1"/>
  <c r="I29" i="1"/>
  <c r="I30" i="1"/>
  <c r="L7" i="3"/>
  <c r="P30" i="1"/>
  <c r="K30" i="1"/>
  <c r="R30" i="1"/>
  <c r="Q30" i="1"/>
  <c r="J30" i="1"/>
  <c r="C30" i="1"/>
  <c r="AA31" i="1" s="1"/>
  <c r="M30" i="1"/>
  <c r="O30" i="1"/>
  <c r="H30" i="1"/>
  <c r="G30" i="1"/>
  <c r="B30" i="1"/>
  <c r="E30" i="1"/>
  <c r="F30" i="1"/>
  <c r="N30" i="1"/>
  <c r="P29" i="1"/>
  <c r="K29" i="1"/>
  <c r="R29" i="1"/>
  <c r="Q29" i="1"/>
  <c r="J29" i="1"/>
  <c r="C29" i="1"/>
  <c r="M29" i="1"/>
  <c r="O29" i="1"/>
  <c r="H29" i="1"/>
  <c r="G29" i="1"/>
  <c r="B29" i="1"/>
  <c r="AA30" i="1" s="1"/>
  <c r="E29" i="1"/>
  <c r="F29" i="1"/>
  <c r="N29" i="1"/>
  <c r="P28" i="1"/>
  <c r="K28" i="1"/>
  <c r="R28" i="1"/>
  <c r="Q28" i="1"/>
  <c r="J28" i="1"/>
  <c r="C28" i="1"/>
  <c r="AA29" i="1" s="1"/>
  <c r="M28" i="1"/>
  <c r="O28" i="1"/>
  <c r="H28" i="1"/>
  <c r="G28" i="1"/>
  <c r="B28" i="1"/>
  <c r="E28" i="1"/>
  <c r="F28" i="1"/>
  <c r="N28" i="1"/>
  <c r="P27" i="1"/>
  <c r="K27" i="1"/>
  <c r="R27" i="1"/>
  <c r="Q27" i="1"/>
  <c r="J27" i="1"/>
  <c r="C27" i="1"/>
  <c r="M27" i="1"/>
  <c r="O27" i="1"/>
  <c r="H27" i="1"/>
  <c r="G27" i="1"/>
  <c r="B27" i="1"/>
  <c r="AA28" i="1" s="1"/>
  <c r="E27" i="1"/>
  <c r="F27" i="1"/>
  <c r="N27" i="1"/>
  <c r="P26" i="1"/>
  <c r="K26" i="1"/>
  <c r="R26" i="1"/>
  <c r="Q26" i="1"/>
  <c r="J26" i="1"/>
  <c r="C26" i="1"/>
  <c r="AA27" i="1" s="1"/>
  <c r="M26" i="1"/>
  <c r="O26" i="1"/>
  <c r="H26" i="1"/>
  <c r="G26" i="1"/>
  <c r="B26" i="1"/>
  <c r="E26" i="1"/>
  <c r="F26" i="1"/>
  <c r="N26" i="1"/>
  <c r="P24" i="1"/>
  <c r="K24" i="1"/>
  <c r="R24" i="1"/>
  <c r="Q24" i="1"/>
  <c r="J24" i="1"/>
  <c r="C24" i="1"/>
  <c r="M24" i="1"/>
  <c r="O24" i="1"/>
  <c r="H24" i="1"/>
  <c r="G24" i="1"/>
  <c r="B24" i="1"/>
  <c r="AA26" i="1" s="1"/>
  <c r="E24" i="1"/>
  <c r="F24" i="1"/>
  <c r="N24" i="1"/>
  <c r="P23" i="1"/>
  <c r="K23" i="1"/>
  <c r="R23" i="1"/>
  <c r="Q23" i="1"/>
  <c r="J23" i="1"/>
  <c r="C23" i="1"/>
  <c r="AA25" i="1" s="1"/>
  <c r="M23" i="1"/>
  <c r="O23" i="1"/>
  <c r="H23" i="1"/>
  <c r="G23" i="1"/>
  <c r="B23" i="1"/>
  <c r="E23" i="1"/>
  <c r="F23" i="1"/>
  <c r="N23" i="1"/>
  <c r="P22" i="1"/>
  <c r="K22" i="1"/>
  <c r="R22" i="1"/>
  <c r="Q22" i="1"/>
  <c r="J22" i="1"/>
  <c r="C22" i="1"/>
  <c r="M22" i="1"/>
  <c r="O22" i="1"/>
  <c r="H22" i="1"/>
  <c r="G22" i="1"/>
  <c r="B22" i="1"/>
  <c r="AA24" i="1" s="1"/>
  <c r="E22" i="1"/>
  <c r="F22" i="1"/>
  <c r="N22" i="1"/>
  <c r="P21" i="1"/>
  <c r="K21" i="1"/>
  <c r="R21" i="1"/>
  <c r="Q21" i="1"/>
  <c r="J21" i="1"/>
  <c r="C21" i="1"/>
  <c r="AA23" i="1" s="1"/>
  <c r="M21" i="1"/>
  <c r="O21" i="1"/>
  <c r="H21" i="1"/>
  <c r="G21" i="1"/>
  <c r="B21" i="1"/>
  <c r="E21" i="1"/>
  <c r="F21" i="1"/>
  <c r="N21" i="1"/>
  <c r="W33" i="1"/>
  <c r="P20" i="1"/>
  <c r="K20" i="1"/>
  <c r="R20" i="1"/>
  <c r="Q20" i="1"/>
  <c r="J20" i="1"/>
  <c r="C20" i="1"/>
  <c r="M20" i="1"/>
  <c r="O20" i="1"/>
  <c r="H20" i="1"/>
  <c r="G20" i="1"/>
  <c r="B20" i="1"/>
  <c r="AA22" i="1" s="1"/>
  <c r="E20" i="1"/>
  <c r="F20" i="1"/>
  <c r="N20" i="1"/>
  <c r="P19" i="1"/>
  <c r="K19" i="1"/>
  <c r="R19" i="1"/>
  <c r="Q19" i="1"/>
  <c r="J19" i="1"/>
  <c r="C19" i="1"/>
  <c r="M19" i="1"/>
  <c r="O19" i="1"/>
  <c r="H19" i="1"/>
  <c r="G19" i="1"/>
  <c r="B19" i="1"/>
  <c r="AA21" i="1" s="1"/>
  <c r="E19" i="1"/>
  <c r="F19" i="1"/>
  <c r="N19" i="1"/>
  <c r="AB6" i="1"/>
  <c r="AB7" i="1"/>
  <c r="AB8" i="1"/>
  <c r="AB9" i="1"/>
  <c r="AB10" i="1"/>
  <c r="AB11" i="1"/>
  <c r="AB12" i="1"/>
  <c r="AB13" i="1"/>
  <c r="AB14" i="1"/>
  <c r="AB15" i="1"/>
  <c r="B7" i="2"/>
  <c r="N7" i="3"/>
  <c r="F7" i="4"/>
  <c r="D7" i="4"/>
  <c r="F4" i="4"/>
  <c r="F5" i="4"/>
  <c r="F6" i="4"/>
  <c r="F3" i="4"/>
  <c r="M7" i="3"/>
  <c r="D24" i="1"/>
  <c r="D30" i="1"/>
  <c r="D29" i="1"/>
  <c r="D28" i="1"/>
  <c r="D27" i="1"/>
  <c r="D26" i="1"/>
  <c r="D23" i="1"/>
  <c r="D22" i="1"/>
  <c r="D21" i="1"/>
  <c r="D20" i="1"/>
  <c r="D19" i="1"/>
  <c r="X33" i="1"/>
  <c r="I33" i="1" l="1"/>
  <c r="B33" i="1"/>
  <c r="C33" i="1"/>
  <c r="AB17" i="1"/>
  <c r="F33" i="1"/>
  <c r="D33" i="1"/>
  <c r="N33" i="1"/>
  <c r="E33" i="1"/>
  <c r="P33" i="1"/>
  <c r="G33" i="1"/>
  <c r="O33" i="1"/>
  <c r="Q33" i="1"/>
  <c r="K33" i="1"/>
  <c r="R33" i="1"/>
  <c r="H33" i="1"/>
  <c r="J33" i="1"/>
  <c r="M33" i="1"/>
  <c r="N39" i="1" s="1"/>
  <c r="Q39" i="1" l="1"/>
  <c r="E39" i="1"/>
</calcChain>
</file>

<file path=xl/sharedStrings.xml><?xml version="1.0" encoding="utf-8"?>
<sst xmlns="http://schemas.openxmlformats.org/spreadsheetml/2006/main" count="99" uniqueCount="32">
  <si>
    <t>počet</t>
  </si>
  <si>
    <t>hodnota</t>
  </si>
  <si>
    <t>suma</t>
  </si>
  <si>
    <t>Újezd</t>
  </si>
  <si>
    <t>Stanoviště</t>
  </si>
  <si>
    <t>Zbraslav</t>
  </si>
  <si>
    <t>Ludvíkov</t>
  </si>
  <si>
    <t>Historický přehled</t>
  </si>
  <si>
    <t>FARNOST</t>
  </si>
  <si>
    <t>Tříkrálová sbírka 2013</t>
  </si>
  <si>
    <t>počet obyvatel</t>
  </si>
  <si>
    <t>průměr na obyvatele</t>
  </si>
  <si>
    <t>celkem</t>
  </si>
  <si>
    <t>Anna Vítová</t>
  </si>
  <si>
    <t>Hana Pacholíková</t>
  </si>
  <si>
    <t>Luděk Strašák</t>
  </si>
  <si>
    <t>Markéta Maštalířová</t>
  </si>
  <si>
    <t>Hana rokopová</t>
  </si>
  <si>
    <t>Květoslava Krejčová</t>
  </si>
  <si>
    <t>Helena Příhodová</t>
  </si>
  <si>
    <t>Ludmila Matějková</t>
  </si>
  <si>
    <t>Miroslav Bareš</t>
  </si>
  <si>
    <t>Petr Brychta</t>
  </si>
  <si>
    <t>Ludvík Brychta</t>
  </si>
  <si>
    <t>Pavel Frankl</t>
  </si>
  <si>
    <t>Jarmila Franklová</t>
  </si>
  <si>
    <t>Vladimír Večeřa</t>
  </si>
  <si>
    <t>Lenka Večeřová</t>
  </si>
  <si>
    <t>Z</t>
  </si>
  <si>
    <t>Ú</t>
  </si>
  <si>
    <t>S</t>
  </si>
  <si>
    <t>Tříkrálová sbírka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</si>
</sst>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11"/>
      <color theme="0" tint="-0.14999847407452621"/>
      <name val="Calibri"/>
      <family val="2"/>
      <charset val="238"/>
      <scheme val="minor"/>
    </font>
    <font>
      <b/>
      <sz val="11"/>
      <color theme="0" tint="-0.14999847407452621"/>
      <name val="Calibri"/>
      <family val="2"/>
      <charset val="238"/>
      <scheme val="minor"/>
    </font>
    <font>
      <sz val="16"/>
      <color theme="0" tint="-0.1499984740745262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0" fillId="0" borderId="0" xfId="0" applyFill="1"/>
    <xf numFmtId="0" fontId="0" fillId="2" borderId="0" xfId="0" applyFill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1" xfId="0" applyFill="1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1" fillId="3" borderId="1" xfId="0" applyFont="1" applyFill="1" applyBorder="1"/>
    <xf numFmtId="0" fontId="0" fillId="3" borderId="0" xfId="0" applyFill="1"/>
    <xf numFmtId="0" fontId="7" fillId="0" borderId="0" xfId="0" applyFont="1"/>
    <xf numFmtId="0" fontId="8" fillId="0" borderId="0" xfId="0" applyFont="1"/>
    <xf numFmtId="0" fontId="9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Tříkrálová sbírka 2015</a:t>
            </a:r>
          </a:p>
        </c:rich>
      </c:tx>
      <c:layout>
        <c:manualLayout>
          <c:xMode val="edge"/>
          <c:yMode val="edge"/>
          <c:x val="0.27067366579177604"/>
          <c:y val="2.5806451612903226E-2"/>
        </c:manualLayout>
      </c:layout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cat>
            <c:strRef>
              <c:f>'celkové výsledky'!$A$3:$A$6</c:f>
              <c:strCache>
                <c:ptCount val="4"/>
                <c:pt idx="0">
                  <c:v>Ludvíkov</c:v>
                </c:pt>
                <c:pt idx="1">
                  <c:v>Stanoviště</c:v>
                </c:pt>
                <c:pt idx="2">
                  <c:v>Újezd</c:v>
                </c:pt>
                <c:pt idx="3">
                  <c:v>Zbraslav</c:v>
                </c:pt>
              </c:strCache>
            </c:strRef>
          </c:cat>
          <c:val>
            <c:numRef>
              <c:f>'celkové výsledky'!$B$3:$B$6</c:f>
              <c:numCache>
                <c:formatCode>General</c:formatCode>
                <c:ptCount val="4"/>
                <c:pt idx="0">
                  <c:v>3550</c:v>
                </c:pt>
                <c:pt idx="1">
                  <c:v>15280</c:v>
                </c:pt>
                <c:pt idx="2">
                  <c:v>8051</c:v>
                </c:pt>
                <c:pt idx="3">
                  <c:v>44977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/>
      <c:overlay val="0"/>
    </c:legend>
    <c:plotVisOnly val="1"/>
    <c:dispBlanksAs val="zero"/>
    <c:showDLblsOverMax val="0"/>
  </c:chart>
  <c:txPr>
    <a:bodyPr/>
    <a:lstStyle/>
    <a:p>
      <a:pPr>
        <a:defRPr b="1"/>
      </a:pPr>
      <a:endParaRPr lang="cs-CZ"/>
    </a:p>
  </c:txPr>
  <c:printSettings>
    <c:headerFooter/>
    <c:pageMargins b="0.78740157499999996" l="0.70000000000000007" r="0.70000000000000007" t="0.78740157499999996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Tříkrálová sbírka - historický</a:t>
            </a:r>
            <a:r>
              <a:rPr lang="cs-CZ" baseline="0"/>
              <a:t> přehled</a:t>
            </a:r>
            <a:endParaRPr lang="cs-CZ"/>
          </a:p>
        </c:rich>
      </c:tx>
      <c:layout>
        <c:manualLayout>
          <c:xMode val="edge"/>
          <c:yMode val="edge"/>
          <c:x val="0.11823231908120045"/>
          <c:y val="2.7777777777777776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'historický přehled'!$A$3</c:f>
              <c:strCache>
                <c:ptCount val="1"/>
                <c:pt idx="0">
                  <c:v>Ludvíkov</c:v>
                </c:pt>
              </c:strCache>
            </c:strRef>
          </c:tx>
          <c:marker>
            <c:symbol val="diamond"/>
            <c:size val="3"/>
          </c:marker>
          <c:cat>
            <c:numRef>
              <c:f>'historický přehled'!$B$2:$P$2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'historický přehled'!$B$3:$P$3</c:f>
              <c:numCache>
                <c:formatCode>General</c:formatCode>
                <c:ptCount val="15"/>
                <c:pt idx="0">
                  <c:v>3750</c:v>
                </c:pt>
                <c:pt idx="1">
                  <c:v>4750</c:v>
                </c:pt>
                <c:pt idx="2">
                  <c:v>5100</c:v>
                </c:pt>
                <c:pt idx="3">
                  <c:v>4800</c:v>
                </c:pt>
                <c:pt idx="4">
                  <c:v>4900</c:v>
                </c:pt>
                <c:pt idx="5">
                  <c:v>3850</c:v>
                </c:pt>
                <c:pt idx="6">
                  <c:v>4150</c:v>
                </c:pt>
                <c:pt idx="7">
                  <c:v>2450</c:v>
                </c:pt>
                <c:pt idx="8">
                  <c:v>2100</c:v>
                </c:pt>
                <c:pt idx="9">
                  <c:v>2850</c:v>
                </c:pt>
                <c:pt idx="10">
                  <c:v>2850</c:v>
                </c:pt>
                <c:pt idx="11">
                  <c:v>2750</c:v>
                </c:pt>
                <c:pt idx="12">
                  <c:v>3100</c:v>
                </c:pt>
                <c:pt idx="13">
                  <c:v>3300</c:v>
                </c:pt>
                <c:pt idx="14">
                  <c:v>3550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'historický přehled'!$A$4</c:f>
              <c:strCache>
                <c:ptCount val="1"/>
                <c:pt idx="0">
                  <c:v>Stanoviště</c:v>
                </c:pt>
              </c:strCache>
            </c:strRef>
          </c:tx>
          <c:marker>
            <c:symbol val="circle"/>
            <c:size val="3"/>
          </c:marker>
          <c:cat>
            <c:numRef>
              <c:f>'historický přehled'!$B$2:$P$2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'historický přehled'!$B$4:$P$4</c:f>
              <c:numCache>
                <c:formatCode>General</c:formatCode>
                <c:ptCount val="15"/>
                <c:pt idx="0">
                  <c:v>14606</c:v>
                </c:pt>
                <c:pt idx="1">
                  <c:v>9014</c:v>
                </c:pt>
                <c:pt idx="2">
                  <c:v>11820</c:v>
                </c:pt>
                <c:pt idx="3">
                  <c:v>11892</c:v>
                </c:pt>
                <c:pt idx="4">
                  <c:v>12857</c:v>
                </c:pt>
                <c:pt idx="5">
                  <c:v>12448</c:v>
                </c:pt>
                <c:pt idx="6">
                  <c:v>12330.5</c:v>
                </c:pt>
                <c:pt idx="7">
                  <c:v>15065</c:v>
                </c:pt>
                <c:pt idx="8">
                  <c:v>13722</c:v>
                </c:pt>
                <c:pt idx="9">
                  <c:v>15170</c:v>
                </c:pt>
                <c:pt idx="10">
                  <c:v>13876</c:v>
                </c:pt>
                <c:pt idx="11">
                  <c:v>14450</c:v>
                </c:pt>
                <c:pt idx="12">
                  <c:v>14444</c:v>
                </c:pt>
                <c:pt idx="13">
                  <c:v>15215</c:v>
                </c:pt>
                <c:pt idx="14">
                  <c:v>15280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'historický přehled'!$A$5</c:f>
              <c:strCache>
                <c:ptCount val="1"/>
                <c:pt idx="0">
                  <c:v>Újezd</c:v>
                </c:pt>
              </c:strCache>
            </c:strRef>
          </c:tx>
          <c:marker>
            <c:symbol val="x"/>
            <c:size val="3"/>
          </c:marker>
          <c:cat>
            <c:numRef>
              <c:f>'historický přehled'!$B$2:$P$2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'historický přehled'!$B$5:$P$5</c:f>
              <c:numCache>
                <c:formatCode>General</c:formatCode>
                <c:ptCount val="15"/>
                <c:pt idx="0">
                  <c:v>8647</c:v>
                </c:pt>
                <c:pt idx="1">
                  <c:v>4187</c:v>
                </c:pt>
                <c:pt idx="2">
                  <c:v>8209</c:v>
                </c:pt>
                <c:pt idx="3">
                  <c:v>8950</c:v>
                </c:pt>
                <c:pt idx="4">
                  <c:v>9538</c:v>
                </c:pt>
                <c:pt idx="5">
                  <c:v>9470</c:v>
                </c:pt>
                <c:pt idx="6">
                  <c:v>8524</c:v>
                </c:pt>
                <c:pt idx="7">
                  <c:v>9350</c:v>
                </c:pt>
                <c:pt idx="8">
                  <c:v>9751</c:v>
                </c:pt>
                <c:pt idx="9">
                  <c:v>7180</c:v>
                </c:pt>
                <c:pt idx="10">
                  <c:v>9482</c:v>
                </c:pt>
                <c:pt idx="11">
                  <c:v>9221</c:v>
                </c:pt>
                <c:pt idx="12">
                  <c:v>7847</c:v>
                </c:pt>
                <c:pt idx="13">
                  <c:v>8069</c:v>
                </c:pt>
                <c:pt idx="14">
                  <c:v>8051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'historický přehled'!$A$6</c:f>
              <c:strCache>
                <c:ptCount val="1"/>
                <c:pt idx="0">
                  <c:v>Zbraslav</c:v>
                </c:pt>
              </c:strCache>
            </c:strRef>
          </c:tx>
          <c:marker>
            <c:symbol val="square"/>
            <c:size val="4"/>
          </c:marker>
          <c:cat>
            <c:numRef>
              <c:f>'historický přehled'!$B$2:$P$2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'historický přehled'!$B$6:$P$6</c:f>
              <c:numCache>
                <c:formatCode>General</c:formatCode>
                <c:ptCount val="15"/>
                <c:pt idx="0">
                  <c:v>28569</c:v>
                </c:pt>
                <c:pt idx="1">
                  <c:v>11580</c:v>
                </c:pt>
                <c:pt idx="2">
                  <c:v>34909</c:v>
                </c:pt>
                <c:pt idx="3">
                  <c:v>30319</c:v>
                </c:pt>
                <c:pt idx="4">
                  <c:v>38497</c:v>
                </c:pt>
                <c:pt idx="5">
                  <c:v>31899</c:v>
                </c:pt>
                <c:pt idx="6">
                  <c:v>35405</c:v>
                </c:pt>
                <c:pt idx="7">
                  <c:v>36040</c:v>
                </c:pt>
                <c:pt idx="8">
                  <c:v>39265</c:v>
                </c:pt>
                <c:pt idx="9">
                  <c:v>38565</c:v>
                </c:pt>
                <c:pt idx="10">
                  <c:v>40892</c:v>
                </c:pt>
                <c:pt idx="11">
                  <c:v>42931</c:v>
                </c:pt>
                <c:pt idx="12">
                  <c:v>40567</c:v>
                </c:pt>
                <c:pt idx="13">
                  <c:v>44133</c:v>
                </c:pt>
                <c:pt idx="14">
                  <c:v>44977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'historický přehled'!$A$7</c:f>
              <c:strCache>
                <c:ptCount val="1"/>
                <c:pt idx="0">
                  <c:v>FARNOST</c:v>
                </c:pt>
              </c:strCache>
            </c:strRef>
          </c:tx>
          <c:marker>
            <c:symbol val="circle"/>
            <c:size val="7"/>
          </c:marker>
          <c:cat>
            <c:numRef>
              <c:f>'historický přehled'!$B$2:$P$2</c:f>
              <c:numCache>
                <c:formatCode>General</c:formatCode>
                <c:ptCount val="15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</c:numCache>
            </c:numRef>
          </c:cat>
          <c:val>
            <c:numRef>
              <c:f>'historický přehled'!$B$7:$P$7</c:f>
              <c:numCache>
                <c:formatCode>General</c:formatCode>
                <c:ptCount val="15"/>
                <c:pt idx="0">
                  <c:v>55572</c:v>
                </c:pt>
                <c:pt idx="1">
                  <c:v>29531</c:v>
                </c:pt>
                <c:pt idx="2">
                  <c:v>60038</c:v>
                </c:pt>
                <c:pt idx="3">
                  <c:v>55961</c:v>
                </c:pt>
                <c:pt idx="4">
                  <c:v>65792</c:v>
                </c:pt>
                <c:pt idx="5">
                  <c:v>57677</c:v>
                </c:pt>
                <c:pt idx="6">
                  <c:v>60409.5</c:v>
                </c:pt>
                <c:pt idx="7">
                  <c:v>62905</c:v>
                </c:pt>
                <c:pt idx="8">
                  <c:v>64838</c:v>
                </c:pt>
                <c:pt idx="9">
                  <c:v>63765</c:v>
                </c:pt>
                <c:pt idx="10">
                  <c:v>67100</c:v>
                </c:pt>
                <c:pt idx="11">
                  <c:v>69352</c:v>
                </c:pt>
                <c:pt idx="12">
                  <c:v>65958</c:v>
                </c:pt>
                <c:pt idx="13">
                  <c:v>70717</c:v>
                </c:pt>
                <c:pt idx="14">
                  <c:v>71858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0716480"/>
        <c:axId val="180716872"/>
      </c:lineChart>
      <c:catAx>
        <c:axId val="180716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0716872"/>
        <c:crosses val="autoZero"/>
        <c:auto val="1"/>
        <c:lblAlgn val="ctr"/>
        <c:lblOffset val="100"/>
        <c:noMultiLvlLbl val="0"/>
      </c:catAx>
      <c:valAx>
        <c:axId val="180716872"/>
        <c:scaling>
          <c:orientation val="minMax"/>
        </c:scaling>
        <c:delete val="0"/>
        <c:axPos val="l"/>
        <c:majorGridlines/>
        <c:title>
          <c:layout/>
          <c:overlay val="0"/>
        </c:title>
        <c:numFmt formatCode="General" sourceLinked="1"/>
        <c:majorTickMark val="none"/>
        <c:minorTickMark val="none"/>
        <c:tickLblPos val="nextTo"/>
        <c:crossAx val="180716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6192326175912726"/>
          <c:y val="0.16796417068365069"/>
          <c:w val="0.13585574825898658"/>
          <c:h val="0.61303040244969398"/>
        </c:manualLayout>
      </c:layout>
      <c:overlay val="0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0</xdr:rowOff>
    </xdr:from>
    <xdr:to>
      <xdr:col>11</xdr:col>
      <xdr:colOff>276225</xdr:colOff>
      <xdr:row>16</xdr:row>
      <xdr:rowOff>180975</xdr:rowOff>
    </xdr:to>
    <xdr:graphicFrame macro="">
      <xdr:nvGraphicFramePr>
        <xdr:cNvPr id="411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18</xdr:row>
      <xdr:rowOff>123824</xdr:rowOff>
    </xdr:from>
    <xdr:to>
      <xdr:col>13</xdr:col>
      <xdr:colOff>590550</xdr:colOff>
      <xdr:row>36</xdr:row>
      <xdr:rowOff>133349</xdr:rowOff>
    </xdr:to>
    <xdr:graphicFrame macro="">
      <xdr:nvGraphicFramePr>
        <xdr:cNvPr id="238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opLeftCell="K1" zoomScale="84" zoomScaleNormal="84" workbookViewId="0">
      <selection activeCell="U22" sqref="U22"/>
    </sheetView>
  </sheetViews>
  <sheetFormatPr defaultRowHeight="15" x14ac:dyDescent="0.25"/>
  <cols>
    <col min="14" max="14" width="9.42578125" customWidth="1"/>
  </cols>
  <sheetData>
    <row r="1" spans="1:28" x14ac:dyDescent="0.25">
      <c r="A1" s="10"/>
      <c r="B1" s="10">
        <v>270</v>
      </c>
      <c r="C1" s="10">
        <v>271</v>
      </c>
      <c r="D1" s="10">
        <v>272</v>
      </c>
      <c r="E1" s="10">
        <v>273</v>
      </c>
      <c r="F1" s="10">
        <v>274</v>
      </c>
      <c r="G1" s="10">
        <v>275</v>
      </c>
      <c r="H1" s="10">
        <v>276</v>
      </c>
      <c r="I1" s="10">
        <v>277</v>
      </c>
      <c r="J1" s="10">
        <v>278</v>
      </c>
      <c r="K1" s="10">
        <v>279</v>
      </c>
      <c r="L1" s="10"/>
      <c r="M1" s="10">
        <v>280</v>
      </c>
      <c r="N1" s="10">
        <v>281</v>
      </c>
      <c r="O1" s="10">
        <v>282</v>
      </c>
      <c r="P1" s="10">
        <v>283</v>
      </c>
      <c r="Q1" s="10">
        <v>284</v>
      </c>
      <c r="R1" s="10">
        <v>269</v>
      </c>
      <c r="V1" s="10"/>
      <c r="W1" s="10"/>
      <c r="X1" s="10"/>
      <c r="Y1" s="1"/>
      <c r="Z1" s="1"/>
      <c r="AA1" t="s">
        <v>12</v>
      </c>
    </row>
    <row r="2" spans="1:28" x14ac:dyDescent="0.25">
      <c r="A2" s="10"/>
      <c r="B2" s="10" t="s">
        <v>23</v>
      </c>
      <c r="C2" s="10" t="s">
        <v>26</v>
      </c>
      <c r="D2" s="10" t="s">
        <v>25</v>
      </c>
      <c r="E2" s="10" t="s">
        <v>22</v>
      </c>
      <c r="F2" s="10" t="s">
        <v>20</v>
      </c>
      <c r="G2" s="10" t="s">
        <v>26</v>
      </c>
      <c r="H2" s="10" t="s">
        <v>27</v>
      </c>
      <c r="I2" s="10" t="s">
        <v>24</v>
      </c>
      <c r="J2" s="10" t="s">
        <v>21</v>
      </c>
      <c r="K2" s="10" t="s">
        <v>15</v>
      </c>
      <c r="L2" s="10"/>
      <c r="M2" s="10" t="s">
        <v>16</v>
      </c>
      <c r="N2" s="10" t="s">
        <v>14</v>
      </c>
      <c r="O2" s="10" t="s">
        <v>17</v>
      </c>
      <c r="P2" s="10" t="s">
        <v>18</v>
      </c>
      <c r="Q2" s="10" t="s">
        <v>19</v>
      </c>
      <c r="R2" s="10" t="s">
        <v>13</v>
      </c>
      <c r="V2" s="10"/>
      <c r="W2" s="10"/>
      <c r="X2" s="10"/>
      <c r="Y2" s="1"/>
      <c r="Z2" s="1"/>
    </row>
    <row r="3" spans="1:28" x14ac:dyDescent="0.25">
      <c r="A3" s="11"/>
      <c r="B3" s="13" t="s">
        <v>6</v>
      </c>
      <c r="C3" s="13" t="s">
        <v>28</v>
      </c>
      <c r="D3" s="13" t="s">
        <v>28</v>
      </c>
      <c r="E3" s="13" t="s">
        <v>28</v>
      </c>
      <c r="F3" s="13" t="s">
        <v>28</v>
      </c>
      <c r="G3" s="13" t="s">
        <v>28</v>
      </c>
      <c r="H3" s="13" t="s">
        <v>28</v>
      </c>
      <c r="I3" s="13" t="s">
        <v>28</v>
      </c>
      <c r="J3" s="13" t="s">
        <v>28</v>
      </c>
      <c r="K3" s="13" t="s">
        <v>28</v>
      </c>
      <c r="L3" s="11"/>
      <c r="M3" s="11" t="s">
        <v>29</v>
      </c>
      <c r="N3" s="11" t="s">
        <v>29</v>
      </c>
      <c r="O3" s="11" t="s">
        <v>29</v>
      </c>
      <c r="P3" s="13" t="s">
        <v>30</v>
      </c>
      <c r="Q3" s="13" t="s">
        <v>30</v>
      </c>
      <c r="R3" s="14" t="s">
        <v>30</v>
      </c>
      <c r="V3" s="11"/>
      <c r="W3" s="13"/>
      <c r="X3" s="13"/>
      <c r="Y3" t="s">
        <v>0</v>
      </c>
    </row>
    <row r="4" spans="1:28" x14ac:dyDescent="0.25">
      <c r="A4" s="15">
        <v>5000</v>
      </c>
      <c r="B4" s="13"/>
      <c r="C4" s="11"/>
      <c r="D4" s="11"/>
      <c r="E4" s="12"/>
      <c r="F4" s="12"/>
      <c r="G4" s="13"/>
      <c r="H4" s="11"/>
      <c r="I4" s="12"/>
      <c r="J4" s="13"/>
      <c r="K4" s="11"/>
      <c r="L4" s="15">
        <v>5000</v>
      </c>
      <c r="M4" s="13"/>
      <c r="N4" s="11"/>
      <c r="O4" s="13"/>
      <c r="P4" s="11"/>
      <c r="Q4" s="11"/>
      <c r="R4" s="14"/>
      <c r="V4" s="15"/>
      <c r="W4" s="11"/>
      <c r="X4" s="11"/>
      <c r="Y4" s="2"/>
      <c r="Z4" s="15">
        <v>5000</v>
      </c>
      <c r="AA4" s="11"/>
      <c r="AB4" s="11"/>
    </row>
    <row r="5" spans="1:28" x14ac:dyDescent="0.25">
      <c r="A5" s="15">
        <v>2000</v>
      </c>
      <c r="B5" s="13"/>
      <c r="C5" s="11"/>
      <c r="D5" s="11">
        <v>1</v>
      </c>
      <c r="E5" s="12"/>
      <c r="F5" s="12"/>
      <c r="G5" s="13"/>
      <c r="H5" s="11"/>
      <c r="I5" s="12"/>
      <c r="J5" s="13"/>
      <c r="K5" s="11"/>
      <c r="L5" s="15">
        <v>2000</v>
      </c>
      <c r="M5" s="13"/>
      <c r="N5" s="11"/>
      <c r="O5" s="13"/>
      <c r="P5" s="11"/>
      <c r="Q5" s="11"/>
      <c r="R5" s="14"/>
      <c r="V5" s="15"/>
      <c r="W5" s="11"/>
      <c r="X5" s="11"/>
      <c r="Y5" s="2"/>
      <c r="Z5" s="15">
        <v>2000</v>
      </c>
      <c r="AA5" s="11">
        <f>SUM(B5:K5,M5:R5)</f>
        <v>1</v>
      </c>
      <c r="AB5" s="11">
        <f>Z5*AA5</f>
        <v>2000</v>
      </c>
    </row>
    <row r="6" spans="1:28" x14ac:dyDescent="0.25">
      <c r="A6" s="15">
        <v>1000</v>
      </c>
      <c r="B6" s="13"/>
      <c r="C6" s="11"/>
      <c r="D6" s="11">
        <v>0</v>
      </c>
      <c r="E6" s="12">
        <v>1</v>
      </c>
      <c r="F6" s="12">
        <v>2</v>
      </c>
      <c r="G6" s="13"/>
      <c r="H6" s="11"/>
      <c r="I6" s="12"/>
      <c r="J6" s="13"/>
      <c r="K6" s="11"/>
      <c r="L6" s="15">
        <v>1000</v>
      </c>
      <c r="M6" s="13"/>
      <c r="N6" s="11"/>
      <c r="O6" s="13"/>
      <c r="P6" s="11">
        <v>1</v>
      </c>
      <c r="Q6" s="11"/>
      <c r="R6" s="14"/>
      <c r="V6" s="15"/>
      <c r="W6" s="11"/>
      <c r="X6" s="11"/>
      <c r="Y6" s="2"/>
      <c r="Z6" s="15">
        <v>1000</v>
      </c>
      <c r="AA6" s="11">
        <f t="shared" ref="AA6:AA15" si="0">SUM(B6:K6,M6:R6)</f>
        <v>4</v>
      </c>
      <c r="AB6" s="11">
        <f t="shared" ref="AB6:AB15" si="1">Z6*AA6</f>
        <v>4000</v>
      </c>
    </row>
    <row r="7" spans="1:28" x14ac:dyDescent="0.25">
      <c r="A7" s="15">
        <v>500</v>
      </c>
      <c r="B7" s="13">
        <v>4</v>
      </c>
      <c r="C7" s="13">
        <v>2</v>
      </c>
      <c r="D7" s="11">
        <v>0</v>
      </c>
      <c r="E7" s="12">
        <v>1</v>
      </c>
      <c r="F7" s="11">
        <v>3</v>
      </c>
      <c r="G7" s="13">
        <v>1</v>
      </c>
      <c r="H7" s="12">
        <v>1</v>
      </c>
      <c r="I7" s="12"/>
      <c r="J7" s="13">
        <v>1</v>
      </c>
      <c r="K7" s="11">
        <v>1</v>
      </c>
      <c r="L7" s="15">
        <v>500</v>
      </c>
      <c r="M7" s="13">
        <v>1</v>
      </c>
      <c r="N7" s="11"/>
      <c r="O7" s="13"/>
      <c r="P7" s="11">
        <v>1</v>
      </c>
      <c r="Q7" s="11"/>
      <c r="R7" s="14"/>
      <c r="V7" s="15"/>
      <c r="W7" s="11"/>
      <c r="X7" s="11"/>
      <c r="Y7" s="2"/>
      <c r="Z7" s="15">
        <v>500</v>
      </c>
      <c r="AA7" s="11">
        <f t="shared" si="0"/>
        <v>16</v>
      </c>
      <c r="AB7" s="11">
        <f t="shared" si="1"/>
        <v>8000</v>
      </c>
    </row>
    <row r="8" spans="1:28" x14ac:dyDescent="0.25">
      <c r="A8" s="15">
        <v>200</v>
      </c>
      <c r="B8" s="13">
        <v>5</v>
      </c>
      <c r="C8" s="13">
        <v>4</v>
      </c>
      <c r="D8" s="11">
        <v>5</v>
      </c>
      <c r="E8" s="12">
        <v>13</v>
      </c>
      <c r="F8" s="12">
        <v>9</v>
      </c>
      <c r="G8" s="13">
        <v>3</v>
      </c>
      <c r="H8" s="12">
        <v>11</v>
      </c>
      <c r="I8" s="12">
        <v>10</v>
      </c>
      <c r="J8" s="13">
        <v>2</v>
      </c>
      <c r="K8" s="13">
        <v>10</v>
      </c>
      <c r="L8" s="15">
        <v>200</v>
      </c>
      <c r="M8" s="13">
        <v>6</v>
      </c>
      <c r="N8" s="11">
        <v>2</v>
      </c>
      <c r="O8" s="13">
        <v>6</v>
      </c>
      <c r="P8" s="13">
        <v>7</v>
      </c>
      <c r="Q8" s="13">
        <v>16</v>
      </c>
      <c r="R8" s="14">
        <v>11</v>
      </c>
      <c r="V8" s="15"/>
      <c r="W8" s="13"/>
      <c r="X8" s="13"/>
      <c r="Y8" s="2"/>
      <c r="Z8" s="15">
        <v>200</v>
      </c>
      <c r="AA8" s="11">
        <f t="shared" si="0"/>
        <v>120</v>
      </c>
      <c r="AB8" s="11">
        <f t="shared" si="1"/>
        <v>24000</v>
      </c>
    </row>
    <row r="9" spans="1:28" x14ac:dyDescent="0.25">
      <c r="A9" s="15">
        <v>100</v>
      </c>
      <c r="B9" s="13">
        <v>4</v>
      </c>
      <c r="C9" s="13">
        <v>8</v>
      </c>
      <c r="D9" s="11">
        <v>8</v>
      </c>
      <c r="E9" s="12">
        <v>24</v>
      </c>
      <c r="F9" s="12">
        <v>23</v>
      </c>
      <c r="G9" s="13">
        <v>13</v>
      </c>
      <c r="H9" s="12">
        <v>12</v>
      </c>
      <c r="I9" s="12">
        <v>14</v>
      </c>
      <c r="J9" s="13">
        <v>20</v>
      </c>
      <c r="K9" s="13">
        <v>17</v>
      </c>
      <c r="L9" s="15">
        <v>100</v>
      </c>
      <c r="M9" s="13">
        <v>8</v>
      </c>
      <c r="N9" s="11">
        <v>5</v>
      </c>
      <c r="O9" s="11">
        <v>11</v>
      </c>
      <c r="P9" s="13">
        <v>16</v>
      </c>
      <c r="Q9" s="13">
        <v>18</v>
      </c>
      <c r="R9" s="14">
        <v>14</v>
      </c>
      <c r="V9" s="15"/>
      <c r="W9" s="13"/>
      <c r="X9" s="13"/>
      <c r="Y9" s="2"/>
      <c r="Z9" s="15">
        <v>100</v>
      </c>
      <c r="AA9" s="11">
        <f t="shared" si="0"/>
        <v>215</v>
      </c>
      <c r="AB9" s="11">
        <f t="shared" si="1"/>
        <v>21500</v>
      </c>
    </row>
    <row r="10" spans="1:28" x14ac:dyDescent="0.25">
      <c r="A10" s="15">
        <v>50</v>
      </c>
      <c r="B10" s="13">
        <v>2</v>
      </c>
      <c r="C10" s="13">
        <v>8</v>
      </c>
      <c r="D10" s="11">
        <v>9</v>
      </c>
      <c r="E10" s="12">
        <v>12</v>
      </c>
      <c r="F10" s="12">
        <v>15</v>
      </c>
      <c r="G10" s="13">
        <v>8</v>
      </c>
      <c r="H10" s="12">
        <v>16</v>
      </c>
      <c r="I10" s="12">
        <v>11</v>
      </c>
      <c r="J10" s="13">
        <v>13</v>
      </c>
      <c r="K10" s="13">
        <v>13</v>
      </c>
      <c r="L10" s="15">
        <v>50</v>
      </c>
      <c r="M10" s="13">
        <v>11</v>
      </c>
      <c r="N10" s="11">
        <v>6</v>
      </c>
      <c r="O10" s="11">
        <v>11</v>
      </c>
      <c r="P10" s="13">
        <v>11</v>
      </c>
      <c r="Q10" s="13">
        <v>13</v>
      </c>
      <c r="R10" s="14">
        <v>8</v>
      </c>
      <c r="V10" s="15"/>
      <c r="W10" s="13"/>
      <c r="X10" s="13"/>
      <c r="Y10" s="2"/>
      <c r="Z10" s="15">
        <v>50</v>
      </c>
      <c r="AA10" s="11">
        <f t="shared" si="0"/>
        <v>167</v>
      </c>
      <c r="AB10" s="11">
        <f t="shared" si="1"/>
        <v>8350</v>
      </c>
    </row>
    <row r="11" spans="1:28" x14ac:dyDescent="0.25">
      <c r="A11" s="15">
        <v>20</v>
      </c>
      <c r="B11" s="13">
        <v>2</v>
      </c>
      <c r="C11" s="13">
        <v>9</v>
      </c>
      <c r="D11" s="11">
        <v>4</v>
      </c>
      <c r="E11" s="12">
        <v>10</v>
      </c>
      <c r="F11" s="12">
        <v>13</v>
      </c>
      <c r="G11" s="13">
        <v>12</v>
      </c>
      <c r="H11" s="12">
        <v>9</v>
      </c>
      <c r="I11" s="12">
        <v>7</v>
      </c>
      <c r="J11" s="13">
        <v>5</v>
      </c>
      <c r="K11" s="13">
        <v>14</v>
      </c>
      <c r="L11" s="15">
        <v>20</v>
      </c>
      <c r="M11" s="13">
        <v>13</v>
      </c>
      <c r="N11" s="11">
        <v>10</v>
      </c>
      <c r="O11" s="11">
        <v>11</v>
      </c>
      <c r="P11" s="13">
        <v>11</v>
      </c>
      <c r="Q11" s="13">
        <v>9</v>
      </c>
      <c r="R11" s="14">
        <v>4</v>
      </c>
      <c r="V11" s="15"/>
      <c r="W11" s="13"/>
      <c r="X11" s="13"/>
      <c r="Y11" s="2"/>
      <c r="Z11" s="15">
        <v>20</v>
      </c>
      <c r="AA11" s="11">
        <f t="shared" si="0"/>
        <v>143</v>
      </c>
      <c r="AB11" s="11">
        <f t="shared" si="1"/>
        <v>2860</v>
      </c>
    </row>
    <row r="12" spans="1:28" x14ac:dyDescent="0.25">
      <c r="A12" s="15">
        <v>10</v>
      </c>
      <c r="B12" s="13">
        <v>1</v>
      </c>
      <c r="C12" s="13">
        <v>6</v>
      </c>
      <c r="D12" s="11">
        <v>4</v>
      </c>
      <c r="E12" s="12">
        <v>17</v>
      </c>
      <c r="F12" s="12">
        <v>13</v>
      </c>
      <c r="G12" s="13">
        <v>1</v>
      </c>
      <c r="H12" s="12">
        <v>6</v>
      </c>
      <c r="I12" s="12">
        <v>6</v>
      </c>
      <c r="J12" s="13">
        <v>4</v>
      </c>
      <c r="K12" s="13">
        <v>13</v>
      </c>
      <c r="L12" s="15">
        <v>10</v>
      </c>
      <c r="M12" s="13">
        <v>7</v>
      </c>
      <c r="N12" s="11">
        <v>3</v>
      </c>
      <c r="O12" s="11">
        <v>6</v>
      </c>
      <c r="P12" s="13">
        <v>2</v>
      </c>
      <c r="Q12" s="13">
        <v>4</v>
      </c>
      <c r="R12" s="14">
        <v>2</v>
      </c>
      <c r="V12" s="15"/>
      <c r="W12" s="13"/>
      <c r="X12" s="13"/>
      <c r="Y12" s="2"/>
      <c r="Z12" s="15">
        <v>10</v>
      </c>
      <c r="AA12" s="11">
        <f t="shared" si="0"/>
        <v>95</v>
      </c>
      <c r="AB12" s="11">
        <f t="shared" si="1"/>
        <v>950</v>
      </c>
    </row>
    <row r="13" spans="1:28" x14ac:dyDescent="0.25">
      <c r="A13" s="15">
        <v>5</v>
      </c>
      <c r="B13" s="13"/>
      <c r="C13" s="13"/>
      <c r="D13" s="11"/>
      <c r="E13" s="12">
        <v>4</v>
      </c>
      <c r="F13" s="12"/>
      <c r="G13" s="13"/>
      <c r="H13" s="12">
        <v>2</v>
      </c>
      <c r="I13" s="12">
        <v>2</v>
      </c>
      <c r="J13" s="13"/>
      <c r="K13" s="13">
        <v>1</v>
      </c>
      <c r="L13" s="15">
        <v>5</v>
      </c>
      <c r="M13" s="13">
        <v>17</v>
      </c>
      <c r="N13" s="11"/>
      <c r="O13" s="11">
        <v>2</v>
      </c>
      <c r="P13" s="13"/>
      <c r="Q13" s="13">
        <v>2</v>
      </c>
      <c r="R13" s="14"/>
      <c r="V13" s="15"/>
      <c r="W13" s="13"/>
      <c r="X13" s="13"/>
      <c r="Y13" s="2"/>
      <c r="Z13" s="15">
        <v>5</v>
      </c>
      <c r="AA13" s="11">
        <f t="shared" si="0"/>
        <v>30</v>
      </c>
      <c r="AB13" s="11">
        <f t="shared" si="1"/>
        <v>150</v>
      </c>
    </row>
    <row r="14" spans="1:28" x14ac:dyDescent="0.25">
      <c r="A14" s="15">
        <v>2</v>
      </c>
      <c r="B14" s="13"/>
      <c r="C14" s="13"/>
      <c r="D14" s="11"/>
      <c r="E14" s="12">
        <v>3</v>
      </c>
      <c r="F14" s="12"/>
      <c r="G14" s="13"/>
      <c r="H14" s="12">
        <v>1</v>
      </c>
      <c r="I14" s="12"/>
      <c r="J14" s="13"/>
      <c r="K14" s="13">
        <v>0</v>
      </c>
      <c r="L14" s="15">
        <v>2</v>
      </c>
      <c r="M14" s="13">
        <v>7</v>
      </c>
      <c r="N14" s="11"/>
      <c r="O14" s="11"/>
      <c r="P14" s="13"/>
      <c r="Q14" s="13">
        <v>5</v>
      </c>
      <c r="R14" s="14"/>
      <c r="V14" s="15"/>
      <c r="W14" s="13"/>
      <c r="X14" s="13"/>
      <c r="Y14" s="2"/>
      <c r="Z14" s="15">
        <v>2</v>
      </c>
      <c r="AA14" s="11">
        <f t="shared" si="0"/>
        <v>16</v>
      </c>
      <c r="AB14" s="11">
        <f t="shared" si="1"/>
        <v>32</v>
      </c>
    </row>
    <row r="15" spans="1:28" x14ac:dyDescent="0.25">
      <c r="A15" s="15">
        <v>1</v>
      </c>
      <c r="B15" s="13"/>
      <c r="C15" s="13"/>
      <c r="D15" s="11"/>
      <c r="E15" s="12">
        <v>8</v>
      </c>
      <c r="F15" s="12"/>
      <c r="G15" s="13"/>
      <c r="H15" s="12">
        <v>2</v>
      </c>
      <c r="I15" s="12"/>
      <c r="J15" s="13"/>
      <c r="K15" s="13">
        <v>4</v>
      </c>
      <c r="L15" s="15">
        <v>1</v>
      </c>
      <c r="M15" s="13">
        <v>2</v>
      </c>
      <c r="N15" s="11"/>
      <c r="O15" s="11"/>
      <c r="P15" s="13"/>
      <c r="Q15" s="13"/>
      <c r="R15" s="14"/>
      <c r="V15" s="15"/>
      <c r="W15" s="13"/>
      <c r="X15" s="13"/>
      <c r="Y15" s="2"/>
      <c r="Z15" s="15">
        <v>1</v>
      </c>
      <c r="AA15" s="11">
        <f t="shared" si="0"/>
        <v>16</v>
      </c>
      <c r="AB15" s="11">
        <f t="shared" si="1"/>
        <v>16</v>
      </c>
    </row>
    <row r="16" spans="1:28" x14ac:dyDescent="0.25">
      <c r="A16" s="15"/>
      <c r="B16" s="13"/>
      <c r="C16" s="11"/>
      <c r="D16" s="11"/>
      <c r="E16" s="12"/>
      <c r="F16" s="12"/>
      <c r="G16" s="13"/>
      <c r="H16" s="11"/>
      <c r="I16" s="12"/>
      <c r="J16" s="13"/>
      <c r="K16" s="11"/>
      <c r="L16" s="15"/>
      <c r="M16" s="13"/>
      <c r="N16" s="11"/>
      <c r="O16" s="13"/>
      <c r="P16" s="11"/>
      <c r="Q16" s="11"/>
      <c r="R16" s="14"/>
      <c r="V16" s="15"/>
      <c r="W16" s="11"/>
      <c r="X16" s="11"/>
    </row>
    <row r="17" spans="1:28" x14ac:dyDescent="0.25">
      <c r="A17" s="15"/>
      <c r="B17" s="13"/>
      <c r="C17" s="11"/>
      <c r="D17" s="11" t="s">
        <v>1</v>
      </c>
      <c r="E17" s="12"/>
      <c r="F17" s="12"/>
      <c r="G17" s="13"/>
      <c r="H17" s="11"/>
      <c r="I17" s="12"/>
      <c r="J17" s="13"/>
      <c r="K17" s="11"/>
      <c r="L17" s="15"/>
      <c r="M17" s="13"/>
      <c r="N17" s="11"/>
      <c r="O17" s="13"/>
      <c r="P17" s="11"/>
      <c r="Q17" s="11"/>
      <c r="R17" s="14"/>
      <c r="V17" s="15"/>
      <c r="W17" s="11"/>
      <c r="X17" s="11"/>
      <c r="Z17" t="s">
        <v>2</v>
      </c>
      <c r="AB17">
        <f>SUM(AB5:AB15)</f>
        <v>71858</v>
      </c>
    </row>
    <row r="18" spans="1:28" x14ac:dyDescent="0.25">
      <c r="A18" s="15">
        <v>5000</v>
      </c>
      <c r="B18" s="11">
        <v>0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5">
        <v>5000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V18" s="15"/>
      <c r="W18" s="11"/>
      <c r="X18" s="11"/>
    </row>
    <row r="19" spans="1:28" x14ac:dyDescent="0.25">
      <c r="A19" s="15">
        <v>2000</v>
      </c>
      <c r="B19" s="11">
        <f t="shared" ref="B19:K19" si="2">B5*2000</f>
        <v>0</v>
      </c>
      <c r="C19" s="11">
        <f t="shared" si="2"/>
        <v>0</v>
      </c>
      <c r="D19" s="11">
        <f t="shared" si="2"/>
        <v>2000</v>
      </c>
      <c r="E19" s="11">
        <f t="shared" si="2"/>
        <v>0</v>
      </c>
      <c r="F19" s="11">
        <f t="shared" si="2"/>
        <v>0</v>
      </c>
      <c r="G19" s="11">
        <f t="shared" si="2"/>
        <v>0</v>
      </c>
      <c r="H19" s="11">
        <f t="shared" si="2"/>
        <v>0</v>
      </c>
      <c r="I19" s="11">
        <f t="shared" si="2"/>
        <v>0</v>
      </c>
      <c r="J19" s="11">
        <f t="shared" si="2"/>
        <v>0</v>
      </c>
      <c r="K19" s="11">
        <f t="shared" si="2"/>
        <v>0</v>
      </c>
      <c r="L19" s="15">
        <v>2000</v>
      </c>
      <c r="M19" s="11">
        <f>M5*2000</f>
        <v>0</v>
      </c>
      <c r="N19" s="11">
        <f>N5*2000</f>
        <v>0</v>
      </c>
      <c r="O19" s="11">
        <f>O5*2000</f>
        <v>0</v>
      </c>
      <c r="P19" s="11">
        <f>P5*2000</f>
        <v>0</v>
      </c>
      <c r="Q19" s="11">
        <f t="shared" ref="Q19" si="3">Q5*2000</f>
        <v>0</v>
      </c>
      <c r="R19" s="11">
        <f>R5*2000</f>
        <v>0</v>
      </c>
      <c r="V19" s="15"/>
      <c r="W19" s="11"/>
      <c r="X19" s="11"/>
    </row>
    <row r="20" spans="1:28" x14ac:dyDescent="0.25">
      <c r="A20" s="15">
        <v>1000</v>
      </c>
      <c r="B20" s="11">
        <f t="shared" ref="B20:K20" si="4">B6*1000</f>
        <v>0</v>
      </c>
      <c r="C20" s="11">
        <f t="shared" si="4"/>
        <v>0</v>
      </c>
      <c r="D20" s="11">
        <f t="shared" si="4"/>
        <v>0</v>
      </c>
      <c r="E20" s="11">
        <f t="shared" si="4"/>
        <v>1000</v>
      </c>
      <c r="F20" s="11">
        <f t="shared" si="4"/>
        <v>2000</v>
      </c>
      <c r="G20" s="11">
        <f t="shared" si="4"/>
        <v>0</v>
      </c>
      <c r="H20" s="11">
        <f t="shared" si="4"/>
        <v>0</v>
      </c>
      <c r="I20" s="11">
        <f t="shared" si="4"/>
        <v>0</v>
      </c>
      <c r="J20" s="11">
        <f t="shared" si="4"/>
        <v>0</v>
      </c>
      <c r="K20" s="11">
        <f t="shared" si="4"/>
        <v>0</v>
      </c>
      <c r="L20" s="15">
        <v>1000</v>
      </c>
      <c r="M20" s="11">
        <f>M6*1000</f>
        <v>0</v>
      </c>
      <c r="N20" s="11">
        <f>N6*1000</f>
        <v>0</v>
      </c>
      <c r="O20" s="11">
        <f>O6*1000</f>
        <v>0</v>
      </c>
      <c r="P20" s="11">
        <f>P6*1000</f>
        <v>1000</v>
      </c>
      <c r="Q20" s="11">
        <f t="shared" ref="Q20" si="5">Q6*1000</f>
        <v>0</v>
      </c>
      <c r="R20" s="11">
        <f>R6*1000</f>
        <v>0</v>
      </c>
      <c r="V20" s="15"/>
      <c r="W20" s="11"/>
      <c r="X20" s="11"/>
      <c r="Z20" s="15">
        <v>5000</v>
      </c>
      <c r="AA20" s="11"/>
      <c r="AB20" s="11"/>
    </row>
    <row r="21" spans="1:28" x14ac:dyDescent="0.25">
      <c r="A21" s="15">
        <v>500</v>
      </c>
      <c r="B21" s="11">
        <f t="shared" ref="B21:K21" si="6">B7*500</f>
        <v>2000</v>
      </c>
      <c r="C21" s="11">
        <f t="shared" si="6"/>
        <v>1000</v>
      </c>
      <c r="D21" s="11">
        <f t="shared" si="6"/>
        <v>0</v>
      </c>
      <c r="E21" s="11">
        <f t="shared" si="6"/>
        <v>500</v>
      </c>
      <c r="F21" s="11">
        <f t="shared" si="6"/>
        <v>1500</v>
      </c>
      <c r="G21" s="11">
        <f t="shared" si="6"/>
        <v>500</v>
      </c>
      <c r="H21" s="11">
        <f t="shared" si="6"/>
        <v>500</v>
      </c>
      <c r="I21" s="11">
        <f t="shared" si="6"/>
        <v>0</v>
      </c>
      <c r="J21" s="11">
        <f t="shared" si="6"/>
        <v>500</v>
      </c>
      <c r="K21" s="11">
        <f t="shared" si="6"/>
        <v>500</v>
      </c>
      <c r="L21" s="15">
        <v>500</v>
      </c>
      <c r="M21" s="11">
        <f>M7*500</f>
        <v>500</v>
      </c>
      <c r="N21" s="11">
        <f>N7*500</f>
        <v>0</v>
      </c>
      <c r="O21" s="11">
        <f>O7*500</f>
        <v>0</v>
      </c>
      <c r="P21" s="11">
        <f>P7*500</f>
        <v>500</v>
      </c>
      <c r="Q21" s="11">
        <f t="shared" ref="Q21" si="7">Q7*500</f>
        <v>0</v>
      </c>
      <c r="R21" s="11">
        <f>R7*500</f>
        <v>0</v>
      </c>
      <c r="V21" s="15"/>
      <c r="W21" s="11"/>
      <c r="X21" s="11"/>
      <c r="Z21" s="15">
        <v>2000</v>
      </c>
      <c r="AA21" s="11">
        <f>SUM(B19:K19,M19:R19)</f>
        <v>2000</v>
      </c>
      <c r="AB21" s="11"/>
    </row>
    <row r="22" spans="1:28" x14ac:dyDescent="0.25">
      <c r="A22" s="15">
        <v>200</v>
      </c>
      <c r="B22" s="11">
        <f t="shared" ref="B22:K22" si="8">B8*200</f>
        <v>1000</v>
      </c>
      <c r="C22" s="11">
        <f t="shared" si="8"/>
        <v>800</v>
      </c>
      <c r="D22" s="11">
        <f t="shared" si="8"/>
        <v>1000</v>
      </c>
      <c r="E22" s="11">
        <f t="shared" si="8"/>
        <v>2600</v>
      </c>
      <c r="F22" s="11">
        <f t="shared" si="8"/>
        <v>1800</v>
      </c>
      <c r="G22" s="11">
        <f t="shared" si="8"/>
        <v>600</v>
      </c>
      <c r="H22" s="11">
        <f t="shared" si="8"/>
        <v>2200</v>
      </c>
      <c r="I22" s="11">
        <f t="shared" si="8"/>
        <v>2000</v>
      </c>
      <c r="J22" s="11">
        <f t="shared" si="8"/>
        <v>400</v>
      </c>
      <c r="K22" s="11">
        <f t="shared" si="8"/>
        <v>2000</v>
      </c>
      <c r="L22" s="15">
        <v>200</v>
      </c>
      <c r="M22" s="11">
        <f>M8*200</f>
        <v>1200</v>
      </c>
      <c r="N22" s="11">
        <f>N8*200</f>
        <v>400</v>
      </c>
      <c r="O22" s="11">
        <f>O8*200</f>
        <v>1200</v>
      </c>
      <c r="P22" s="11">
        <f>P8*200</f>
        <v>1400</v>
      </c>
      <c r="Q22" s="11">
        <f t="shared" ref="Q22" si="9">Q8*200</f>
        <v>3200</v>
      </c>
      <c r="R22" s="11">
        <f>R8*200</f>
        <v>2200</v>
      </c>
      <c r="V22" s="15"/>
      <c r="W22" s="11"/>
      <c r="X22" s="11"/>
      <c r="Z22" s="15">
        <v>1000</v>
      </c>
      <c r="AA22" s="11">
        <f t="shared" ref="AA22:AA26" si="10">SUM(B20:K20,M20:R20)</f>
        <v>4000</v>
      </c>
      <c r="AB22" s="11"/>
    </row>
    <row r="23" spans="1:28" x14ac:dyDescent="0.25">
      <c r="A23" s="15">
        <v>100</v>
      </c>
      <c r="B23" s="11">
        <f t="shared" ref="B23:K23" si="11">B9*100</f>
        <v>400</v>
      </c>
      <c r="C23" s="11">
        <f t="shared" si="11"/>
        <v>800</v>
      </c>
      <c r="D23" s="11">
        <f t="shared" si="11"/>
        <v>800</v>
      </c>
      <c r="E23" s="11">
        <f t="shared" si="11"/>
        <v>2400</v>
      </c>
      <c r="F23" s="11">
        <f t="shared" si="11"/>
        <v>2300</v>
      </c>
      <c r="G23" s="11">
        <f t="shared" si="11"/>
        <v>1300</v>
      </c>
      <c r="H23" s="11">
        <f t="shared" si="11"/>
        <v>1200</v>
      </c>
      <c r="I23" s="11">
        <f t="shared" si="11"/>
        <v>1400</v>
      </c>
      <c r="J23" s="11">
        <f t="shared" si="11"/>
        <v>2000</v>
      </c>
      <c r="K23" s="11">
        <f t="shared" si="11"/>
        <v>1700</v>
      </c>
      <c r="L23" s="15">
        <v>100</v>
      </c>
      <c r="M23" s="11">
        <f>M9*100</f>
        <v>800</v>
      </c>
      <c r="N23" s="11">
        <f>N9*100</f>
        <v>500</v>
      </c>
      <c r="O23" s="11">
        <f>O9*100</f>
        <v>1100</v>
      </c>
      <c r="P23" s="11">
        <f>P9*100</f>
        <v>1600</v>
      </c>
      <c r="Q23" s="11">
        <f t="shared" ref="Q23" si="12">Q9*100</f>
        <v>1800</v>
      </c>
      <c r="R23" s="11">
        <f>R9*100</f>
        <v>1400</v>
      </c>
      <c r="V23" s="15"/>
      <c r="W23" s="11"/>
      <c r="X23" s="11"/>
      <c r="Z23" s="15">
        <v>500</v>
      </c>
      <c r="AA23" s="11">
        <f t="shared" si="10"/>
        <v>8000</v>
      </c>
      <c r="AB23" s="11"/>
    </row>
    <row r="24" spans="1:28" x14ac:dyDescent="0.25">
      <c r="A24" s="15">
        <v>50</v>
      </c>
      <c r="B24" s="11">
        <f t="shared" ref="B24:K24" si="13">B10*50</f>
        <v>100</v>
      </c>
      <c r="C24" s="11">
        <f t="shared" si="13"/>
        <v>400</v>
      </c>
      <c r="D24" s="11">
        <f t="shared" si="13"/>
        <v>450</v>
      </c>
      <c r="E24" s="11">
        <f t="shared" si="13"/>
        <v>600</v>
      </c>
      <c r="F24" s="11">
        <f t="shared" si="13"/>
        <v>750</v>
      </c>
      <c r="G24" s="11">
        <f t="shared" si="13"/>
        <v>400</v>
      </c>
      <c r="H24" s="11">
        <f t="shared" si="13"/>
        <v>800</v>
      </c>
      <c r="I24" s="11">
        <f t="shared" si="13"/>
        <v>550</v>
      </c>
      <c r="J24" s="11">
        <f t="shared" si="13"/>
        <v>650</v>
      </c>
      <c r="K24" s="11">
        <f t="shared" si="13"/>
        <v>650</v>
      </c>
      <c r="L24" s="15">
        <v>50</v>
      </c>
      <c r="M24" s="11">
        <f>M10*50</f>
        <v>550</v>
      </c>
      <c r="N24" s="11">
        <f>N10*50</f>
        <v>300</v>
      </c>
      <c r="O24" s="11">
        <f>O10*50</f>
        <v>550</v>
      </c>
      <c r="P24" s="11">
        <f>P10*50</f>
        <v>550</v>
      </c>
      <c r="Q24" s="11">
        <f t="shared" ref="Q24" si="14">Q10*50</f>
        <v>650</v>
      </c>
      <c r="R24" s="11">
        <f>R10*50</f>
        <v>400</v>
      </c>
      <c r="V24" s="15"/>
      <c r="W24" s="11"/>
      <c r="X24" s="11"/>
      <c r="Z24" s="15">
        <v>200</v>
      </c>
      <c r="AA24" s="11">
        <f t="shared" si="10"/>
        <v>24000</v>
      </c>
      <c r="AB24" s="11"/>
    </row>
    <row r="25" spans="1:28" x14ac:dyDescent="0.25">
      <c r="A25" s="15">
        <v>50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5">
        <v>50</v>
      </c>
      <c r="M25" s="11"/>
      <c r="N25" s="11"/>
      <c r="O25" s="11"/>
      <c r="P25" s="11"/>
      <c r="Q25" s="11"/>
      <c r="R25" s="11"/>
      <c r="V25" s="15"/>
      <c r="W25" s="11"/>
      <c r="X25" s="11"/>
      <c r="Z25" s="15">
        <v>100</v>
      </c>
      <c r="AA25" s="11">
        <f t="shared" si="10"/>
        <v>21500</v>
      </c>
      <c r="AB25" s="11"/>
    </row>
    <row r="26" spans="1:28" x14ac:dyDescent="0.25">
      <c r="A26" s="15">
        <v>20</v>
      </c>
      <c r="B26" s="11">
        <f t="shared" ref="B26:K26" si="15">B11*20</f>
        <v>40</v>
      </c>
      <c r="C26" s="11">
        <f t="shared" si="15"/>
        <v>180</v>
      </c>
      <c r="D26" s="11">
        <f t="shared" si="15"/>
        <v>80</v>
      </c>
      <c r="E26" s="11">
        <f t="shared" si="15"/>
        <v>200</v>
      </c>
      <c r="F26" s="11">
        <f t="shared" si="15"/>
        <v>260</v>
      </c>
      <c r="G26" s="11">
        <f t="shared" si="15"/>
        <v>240</v>
      </c>
      <c r="H26" s="11">
        <f t="shared" si="15"/>
        <v>180</v>
      </c>
      <c r="I26" s="11">
        <f t="shared" si="15"/>
        <v>140</v>
      </c>
      <c r="J26" s="11">
        <f t="shared" si="15"/>
        <v>100</v>
      </c>
      <c r="K26" s="11">
        <f t="shared" si="15"/>
        <v>280</v>
      </c>
      <c r="L26" s="15">
        <v>20</v>
      </c>
      <c r="M26" s="11">
        <f>M11*20</f>
        <v>260</v>
      </c>
      <c r="N26" s="11">
        <f>N11*20</f>
        <v>200</v>
      </c>
      <c r="O26" s="11">
        <f>O11*20</f>
        <v>220</v>
      </c>
      <c r="P26" s="11">
        <f>P11*20</f>
        <v>220</v>
      </c>
      <c r="Q26" s="11">
        <f t="shared" ref="Q26" si="16">Q11*20</f>
        <v>180</v>
      </c>
      <c r="R26" s="11">
        <f>R11*20</f>
        <v>80</v>
      </c>
      <c r="V26" s="15"/>
      <c r="W26" s="11"/>
      <c r="X26" s="11"/>
      <c r="Z26" s="15">
        <v>50</v>
      </c>
      <c r="AA26" s="11">
        <f t="shared" si="10"/>
        <v>8350</v>
      </c>
      <c r="AB26" s="11"/>
    </row>
    <row r="27" spans="1:28" x14ac:dyDescent="0.25">
      <c r="A27" s="15">
        <v>10</v>
      </c>
      <c r="B27" s="11">
        <f t="shared" ref="B27:K27" si="17">B12*10</f>
        <v>10</v>
      </c>
      <c r="C27" s="11">
        <f t="shared" si="17"/>
        <v>60</v>
      </c>
      <c r="D27" s="11">
        <f t="shared" si="17"/>
        <v>40</v>
      </c>
      <c r="E27" s="11">
        <f t="shared" si="17"/>
        <v>170</v>
      </c>
      <c r="F27" s="11">
        <f t="shared" si="17"/>
        <v>130</v>
      </c>
      <c r="G27" s="11">
        <f t="shared" si="17"/>
        <v>10</v>
      </c>
      <c r="H27" s="11">
        <f t="shared" si="17"/>
        <v>60</v>
      </c>
      <c r="I27" s="11">
        <f t="shared" si="17"/>
        <v>60</v>
      </c>
      <c r="J27" s="11">
        <f t="shared" si="17"/>
        <v>40</v>
      </c>
      <c r="K27" s="11">
        <f t="shared" si="17"/>
        <v>130</v>
      </c>
      <c r="L27" s="15">
        <v>10</v>
      </c>
      <c r="M27" s="11">
        <f>M12*10</f>
        <v>70</v>
      </c>
      <c r="N27" s="11">
        <f>N12*10</f>
        <v>30</v>
      </c>
      <c r="O27" s="11">
        <f>O12*10</f>
        <v>60</v>
      </c>
      <c r="P27" s="11">
        <f>P12*10</f>
        <v>20</v>
      </c>
      <c r="Q27" s="11">
        <f t="shared" ref="Q27" si="18">Q12*10</f>
        <v>40</v>
      </c>
      <c r="R27" s="11">
        <f>R12*10</f>
        <v>20</v>
      </c>
      <c r="V27" s="15"/>
      <c r="W27" s="11"/>
      <c r="X27" s="11"/>
      <c r="Z27" s="15">
        <v>20</v>
      </c>
      <c r="AA27" s="11">
        <f>SUM(B26:K26,M26:R26)</f>
        <v>2860</v>
      </c>
      <c r="AB27" s="11"/>
    </row>
    <row r="28" spans="1:28" x14ac:dyDescent="0.25">
      <c r="A28" s="15">
        <v>5</v>
      </c>
      <c r="B28" s="11">
        <f t="shared" ref="B28:K28" si="19">B13*5</f>
        <v>0</v>
      </c>
      <c r="C28" s="11">
        <f t="shared" si="19"/>
        <v>0</v>
      </c>
      <c r="D28" s="11">
        <f t="shared" si="19"/>
        <v>0</v>
      </c>
      <c r="E28" s="11">
        <f t="shared" si="19"/>
        <v>20</v>
      </c>
      <c r="F28" s="11">
        <f t="shared" si="19"/>
        <v>0</v>
      </c>
      <c r="G28" s="11">
        <f t="shared" si="19"/>
        <v>0</v>
      </c>
      <c r="H28" s="11">
        <f t="shared" si="19"/>
        <v>10</v>
      </c>
      <c r="I28" s="11">
        <f t="shared" si="19"/>
        <v>10</v>
      </c>
      <c r="J28" s="11">
        <f t="shared" si="19"/>
        <v>0</v>
      </c>
      <c r="K28" s="11">
        <f t="shared" si="19"/>
        <v>5</v>
      </c>
      <c r="L28" s="15">
        <v>5</v>
      </c>
      <c r="M28" s="11">
        <f>M13*5</f>
        <v>85</v>
      </c>
      <c r="N28" s="11">
        <f>N13*5</f>
        <v>0</v>
      </c>
      <c r="O28" s="11">
        <f>O13*5</f>
        <v>10</v>
      </c>
      <c r="P28" s="11">
        <f>P13*5</f>
        <v>0</v>
      </c>
      <c r="Q28" s="11">
        <f t="shared" ref="Q28" si="20">Q13*5</f>
        <v>10</v>
      </c>
      <c r="R28" s="11">
        <f>R13*5</f>
        <v>0</v>
      </c>
      <c r="V28" s="15"/>
      <c r="W28" s="11"/>
      <c r="X28" s="11"/>
      <c r="Z28" s="15">
        <v>10</v>
      </c>
      <c r="AA28" s="11">
        <f>SUM(B27:K27,M27:R27)</f>
        <v>950</v>
      </c>
      <c r="AB28" s="11"/>
    </row>
    <row r="29" spans="1:28" x14ac:dyDescent="0.25">
      <c r="A29" s="15">
        <v>2</v>
      </c>
      <c r="B29" s="11">
        <f t="shared" ref="B29:K29" si="21">B14*2</f>
        <v>0</v>
      </c>
      <c r="C29" s="11">
        <f t="shared" si="21"/>
        <v>0</v>
      </c>
      <c r="D29" s="11">
        <f t="shared" si="21"/>
        <v>0</v>
      </c>
      <c r="E29" s="11">
        <f t="shared" si="21"/>
        <v>6</v>
      </c>
      <c r="F29" s="11">
        <f t="shared" si="21"/>
        <v>0</v>
      </c>
      <c r="G29" s="11">
        <f t="shared" si="21"/>
        <v>0</v>
      </c>
      <c r="H29" s="11">
        <f t="shared" si="21"/>
        <v>2</v>
      </c>
      <c r="I29" s="11">
        <f t="shared" si="21"/>
        <v>0</v>
      </c>
      <c r="J29" s="11">
        <f t="shared" si="21"/>
        <v>0</v>
      </c>
      <c r="K29" s="11">
        <f t="shared" si="21"/>
        <v>0</v>
      </c>
      <c r="L29" s="15">
        <v>2</v>
      </c>
      <c r="M29" s="11">
        <f>M14*2</f>
        <v>14</v>
      </c>
      <c r="N29" s="11">
        <f>N14*2</f>
        <v>0</v>
      </c>
      <c r="O29" s="11">
        <f>O14*2</f>
        <v>0</v>
      </c>
      <c r="P29" s="11">
        <f>P14*2</f>
        <v>0</v>
      </c>
      <c r="Q29" s="11">
        <f t="shared" ref="Q29" si="22">Q14*2</f>
        <v>10</v>
      </c>
      <c r="R29" s="11">
        <f>R14*2</f>
        <v>0</v>
      </c>
      <c r="V29" s="15"/>
      <c r="W29" s="11"/>
      <c r="X29" s="11"/>
      <c r="Z29" s="15">
        <v>5</v>
      </c>
      <c r="AA29" s="11">
        <f>SUM(B28:K28,M28:R28)</f>
        <v>150</v>
      </c>
      <c r="AB29" s="11"/>
    </row>
    <row r="30" spans="1:28" x14ac:dyDescent="0.25">
      <c r="A30" s="15">
        <v>1</v>
      </c>
      <c r="B30" s="11">
        <f t="shared" ref="B30:K30" si="23">B15*1</f>
        <v>0</v>
      </c>
      <c r="C30" s="11">
        <f t="shared" si="23"/>
        <v>0</v>
      </c>
      <c r="D30" s="11">
        <f t="shared" si="23"/>
        <v>0</v>
      </c>
      <c r="E30" s="11">
        <f t="shared" si="23"/>
        <v>8</v>
      </c>
      <c r="F30" s="11">
        <f t="shared" si="23"/>
        <v>0</v>
      </c>
      <c r="G30" s="11">
        <f t="shared" si="23"/>
        <v>0</v>
      </c>
      <c r="H30" s="11">
        <f t="shared" si="23"/>
        <v>2</v>
      </c>
      <c r="I30" s="11">
        <f t="shared" si="23"/>
        <v>0</v>
      </c>
      <c r="J30" s="11">
        <f t="shared" si="23"/>
        <v>0</v>
      </c>
      <c r="K30" s="11">
        <f t="shared" si="23"/>
        <v>4</v>
      </c>
      <c r="L30" s="15">
        <v>1</v>
      </c>
      <c r="M30" s="11">
        <f>M15*1</f>
        <v>2</v>
      </c>
      <c r="N30" s="11">
        <f>N15*1</f>
        <v>0</v>
      </c>
      <c r="O30" s="11">
        <f>O15*1</f>
        <v>0</v>
      </c>
      <c r="P30" s="11">
        <f>P15*1</f>
        <v>0</v>
      </c>
      <c r="Q30" s="11">
        <f t="shared" ref="Q30" si="24">Q15*1</f>
        <v>0</v>
      </c>
      <c r="R30" s="11">
        <f>R15*1</f>
        <v>0</v>
      </c>
      <c r="V30" s="15"/>
      <c r="W30" s="11"/>
      <c r="X30" s="11"/>
      <c r="Z30" s="15">
        <v>2</v>
      </c>
      <c r="AA30" s="11">
        <f>SUM(B29:K29,M29:R29)</f>
        <v>32</v>
      </c>
      <c r="AB30" s="11"/>
    </row>
    <row r="31" spans="1:28" x14ac:dyDescent="0.25">
      <c r="A31" s="16"/>
      <c r="B31" s="3"/>
      <c r="E31" s="2"/>
      <c r="F31" s="2"/>
      <c r="G31" s="3"/>
      <c r="I31" s="2"/>
      <c r="J31" s="3"/>
      <c r="L31" s="16"/>
      <c r="M31" s="3"/>
      <c r="O31" s="3"/>
      <c r="R31" s="4"/>
      <c r="V31" s="16"/>
      <c r="Z31" s="15">
        <v>1</v>
      </c>
      <c r="AA31" s="11">
        <f>SUM(B30:K30,M30:R30)</f>
        <v>16</v>
      </c>
      <c r="AB31" s="11"/>
    </row>
    <row r="32" spans="1:28" x14ac:dyDescent="0.25">
      <c r="A32" s="16"/>
      <c r="B32" s="3"/>
      <c r="E32" s="2"/>
      <c r="F32" s="2"/>
      <c r="G32" s="3"/>
      <c r="I32" s="2"/>
      <c r="J32" s="3"/>
      <c r="L32" s="16"/>
      <c r="M32" s="3"/>
      <c r="O32" s="3"/>
      <c r="R32" s="4"/>
      <c r="V32" s="16"/>
    </row>
    <row r="33" spans="1:24" x14ac:dyDescent="0.25">
      <c r="A33" s="16" t="s">
        <v>2</v>
      </c>
      <c r="B33" s="3">
        <f t="shared" ref="B33:K33" si="25">SUM(B18:B30)</f>
        <v>3550</v>
      </c>
      <c r="C33">
        <f t="shared" si="25"/>
        <v>3240</v>
      </c>
      <c r="D33">
        <f t="shared" si="25"/>
        <v>4370</v>
      </c>
      <c r="E33" s="2">
        <f t="shared" si="25"/>
        <v>7504</v>
      </c>
      <c r="F33" s="2">
        <f t="shared" si="25"/>
        <v>8740</v>
      </c>
      <c r="G33" s="3">
        <f t="shared" si="25"/>
        <v>3050</v>
      </c>
      <c r="H33">
        <f t="shared" si="25"/>
        <v>4954</v>
      </c>
      <c r="I33" s="2">
        <f t="shared" si="25"/>
        <v>4160</v>
      </c>
      <c r="J33" s="3">
        <f t="shared" si="25"/>
        <v>3690</v>
      </c>
      <c r="K33">
        <f t="shared" si="25"/>
        <v>5269</v>
      </c>
      <c r="L33" s="16" t="s">
        <v>2</v>
      </c>
      <c r="M33" s="3">
        <f>SUM(M18:M30)</f>
        <v>3481</v>
      </c>
      <c r="N33">
        <f>SUM(N18:N30)</f>
        <v>1430</v>
      </c>
      <c r="O33" s="3">
        <f>SUM(O18:O30)</f>
        <v>3140</v>
      </c>
      <c r="P33">
        <f>SUM(P18:P30)</f>
        <v>5290</v>
      </c>
      <c r="Q33">
        <f t="shared" ref="Q33" si="26">SUM(Q18:Q30)</f>
        <v>5890</v>
      </c>
      <c r="R33" s="4">
        <f>SUM(R18:R30)</f>
        <v>4100</v>
      </c>
      <c r="V33" s="16"/>
      <c r="W33">
        <f>SUM(W18:W30)</f>
        <v>0</v>
      </c>
      <c r="X33">
        <f>SUM(X18:X30)</f>
        <v>0</v>
      </c>
    </row>
    <row r="35" spans="1:24" x14ac:dyDescent="0.25">
      <c r="B35" s="10" t="s">
        <v>23</v>
      </c>
      <c r="C35" s="10" t="s">
        <v>26</v>
      </c>
      <c r="D35" s="10" t="s">
        <v>25</v>
      </c>
      <c r="E35" s="10" t="s">
        <v>22</v>
      </c>
      <c r="F35" s="10" t="s">
        <v>20</v>
      </c>
      <c r="G35" s="10" t="s">
        <v>26</v>
      </c>
      <c r="H35" s="10" t="s">
        <v>27</v>
      </c>
      <c r="I35" s="10" t="s">
        <v>24</v>
      </c>
      <c r="J35" s="10" t="s">
        <v>21</v>
      </c>
      <c r="K35" s="10" t="s">
        <v>15</v>
      </c>
      <c r="L35" s="10"/>
      <c r="M35" s="10" t="s">
        <v>16</v>
      </c>
      <c r="N35" s="10" t="s">
        <v>14</v>
      </c>
      <c r="O35" s="10" t="s">
        <v>17</v>
      </c>
      <c r="P35" s="10" t="s">
        <v>18</v>
      </c>
      <c r="Q35" s="10" t="s">
        <v>19</v>
      </c>
      <c r="R35" s="10" t="s">
        <v>13</v>
      </c>
    </row>
    <row r="36" spans="1:24" x14ac:dyDescent="0.25">
      <c r="B36" s="13" t="s">
        <v>6</v>
      </c>
      <c r="C36" s="13" t="s">
        <v>28</v>
      </c>
      <c r="D36" s="13" t="s">
        <v>28</v>
      </c>
      <c r="E36" s="13" t="s">
        <v>28</v>
      </c>
      <c r="F36" s="13" t="s">
        <v>28</v>
      </c>
      <c r="G36" s="13" t="s">
        <v>28</v>
      </c>
      <c r="H36" s="13" t="s">
        <v>28</v>
      </c>
      <c r="I36" s="13" t="s">
        <v>28</v>
      </c>
      <c r="J36" s="13" t="s">
        <v>28</v>
      </c>
      <c r="K36" s="13" t="s">
        <v>28</v>
      </c>
      <c r="L36" s="11"/>
      <c r="M36" s="11" t="s">
        <v>29</v>
      </c>
      <c r="N36" s="11" t="s">
        <v>29</v>
      </c>
      <c r="O36" s="11" t="s">
        <v>29</v>
      </c>
      <c r="P36" s="13" t="s">
        <v>30</v>
      </c>
      <c r="Q36" s="13" t="s">
        <v>30</v>
      </c>
      <c r="R36" s="14" t="s">
        <v>30</v>
      </c>
    </row>
    <row r="38" spans="1:24" x14ac:dyDescent="0.25">
      <c r="B38" t="s">
        <v>6</v>
      </c>
      <c r="E38" t="s">
        <v>5</v>
      </c>
      <c r="N38" t="s">
        <v>3</v>
      </c>
      <c r="Q38" t="s">
        <v>4</v>
      </c>
    </row>
    <row r="39" spans="1:24" x14ac:dyDescent="0.25">
      <c r="B39">
        <v>3550</v>
      </c>
      <c r="E39">
        <f>SUM(C33:K33)</f>
        <v>44977</v>
      </c>
      <c r="N39">
        <f>SUM(L33:O33)</f>
        <v>8051</v>
      </c>
      <c r="Q39">
        <f>SUM(P33:R33)</f>
        <v>15280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A14" sqref="A14"/>
    </sheetView>
  </sheetViews>
  <sheetFormatPr defaultRowHeight="15" x14ac:dyDescent="0.25"/>
  <cols>
    <col min="1" max="1" width="21.140625" customWidth="1"/>
  </cols>
  <sheetData>
    <row r="1" spans="1:2" ht="31.5" x14ac:dyDescent="0.5">
      <c r="A1" s="9" t="s">
        <v>31</v>
      </c>
    </row>
    <row r="2" spans="1:2" x14ac:dyDescent="0.25">
      <c r="B2" s="1"/>
    </row>
    <row r="3" spans="1:2" x14ac:dyDescent="0.25">
      <c r="A3" s="1" t="s">
        <v>6</v>
      </c>
      <c r="B3">
        <v>3550</v>
      </c>
    </row>
    <row r="4" spans="1:2" x14ac:dyDescent="0.25">
      <c r="A4" s="1" t="s">
        <v>4</v>
      </c>
      <c r="B4">
        <v>15280</v>
      </c>
    </row>
    <row r="5" spans="1:2" x14ac:dyDescent="0.25">
      <c r="A5" s="1" t="s">
        <v>3</v>
      </c>
      <c r="B5">
        <v>8051</v>
      </c>
    </row>
    <row r="6" spans="1:2" x14ac:dyDescent="0.25">
      <c r="A6" s="1" t="s">
        <v>5</v>
      </c>
      <c r="B6">
        <v>44977</v>
      </c>
    </row>
    <row r="7" spans="1:2" ht="23.25" x14ac:dyDescent="0.35">
      <c r="A7" s="6" t="s">
        <v>8</v>
      </c>
      <c r="B7" s="8">
        <f>SUM(B3:B6)</f>
        <v>71858</v>
      </c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workbookViewId="0">
      <selection activeCell="D17" sqref="D17"/>
    </sheetView>
  </sheetViews>
  <sheetFormatPr defaultRowHeight="15" x14ac:dyDescent="0.25"/>
  <cols>
    <col min="1" max="1" width="15.42578125" customWidth="1"/>
    <col min="2" max="2" width="15.140625" customWidth="1"/>
    <col min="3" max="3" width="10" customWidth="1"/>
  </cols>
  <sheetData>
    <row r="1" spans="1:16" ht="28.5" x14ac:dyDescent="0.45">
      <c r="A1" s="5" t="s">
        <v>7</v>
      </c>
    </row>
    <row r="2" spans="1:16" x14ac:dyDescent="0.25">
      <c r="A2" s="1"/>
      <c r="B2" s="1">
        <v>2001</v>
      </c>
      <c r="C2" s="1">
        <v>2002</v>
      </c>
      <c r="D2" s="1">
        <v>2003</v>
      </c>
      <c r="E2" s="1">
        <v>2004</v>
      </c>
      <c r="F2" s="1">
        <v>2005</v>
      </c>
      <c r="G2" s="1">
        <v>2006</v>
      </c>
      <c r="H2" s="1">
        <v>2007</v>
      </c>
      <c r="I2" s="1">
        <v>2008</v>
      </c>
      <c r="J2" s="1">
        <v>2009</v>
      </c>
      <c r="K2" s="1">
        <v>2010</v>
      </c>
      <c r="L2" s="18">
        <v>2011</v>
      </c>
      <c r="M2" s="18">
        <v>2012</v>
      </c>
      <c r="N2" s="18">
        <v>2013</v>
      </c>
      <c r="O2" s="18">
        <v>2014</v>
      </c>
      <c r="P2" s="18">
        <v>2015</v>
      </c>
    </row>
    <row r="3" spans="1:16" x14ac:dyDescent="0.25">
      <c r="A3" s="1" t="s">
        <v>6</v>
      </c>
      <c r="B3">
        <v>3750</v>
      </c>
      <c r="C3">
        <v>4750</v>
      </c>
      <c r="D3">
        <v>5100</v>
      </c>
      <c r="E3">
        <v>4800</v>
      </c>
      <c r="F3">
        <v>4900</v>
      </c>
      <c r="G3">
        <v>3850</v>
      </c>
      <c r="H3">
        <v>4150</v>
      </c>
      <c r="I3">
        <v>2450</v>
      </c>
      <c r="J3">
        <v>2100</v>
      </c>
      <c r="K3">
        <v>2850</v>
      </c>
      <c r="L3" s="17">
        <v>2850</v>
      </c>
      <c r="M3" s="17">
        <v>2750</v>
      </c>
      <c r="N3" s="17">
        <v>3100</v>
      </c>
      <c r="O3" s="17">
        <v>3300</v>
      </c>
      <c r="P3" s="17">
        <v>3550</v>
      </c>
    </row>
    <row r="4" spans="1:16" x14ac:dyDescent="0.25">
      <c r="A4" s="1" t="s">
        <v>4</v>
      </c>
      <c r="B4">
        <v>14606</v>
      </c>
      <c r="C4">
        <v>9014</v>
      </c>
      <c r="D4">
        <v>11820</v>
      </c>
      <c r="E4">
        <v>11892</v>
      </c>
      <c r="F4">
        <v>12857</v>
      </c>
      <c r="G4">
        <v>12448</v>
      </c>
      <c r="H4">
        <v>12330.5</v>
      </c>
      <c r="I4">
        <v>15065</v>
      </c>
      <c r="J4">
        <v>13722</v>
      </c>
      <c r="K4">
        <v>15170</v>
      </c>
      <c r="L4" s="17">
        <v>13876</v>
      </c>
      <c r="M4" s="17">
        <v>14450</v>
      </c>
      <c r="N4" s="17">
        <v>14444</v>
      </c>
      <c r="O4" s="17">
        <v>15215</v>
      </c>
      <c r="P4" s="17">
        <v>15280</v>
      </c>
    </row>
    <row r="5" spans="1:16" x14ac:dyDescent="0.25">
      <c r="A5" s="1" t="s">
        <v>3</v>
      </c>
      <c r="B5">
        <v>8647</v>
      </c>
      <c r="C5">
        <v>4187</v>
      </c>
      <c r="D5">
        <v>8209</v>
      </c>
      <c r="E5">
        <v>8950</v>
      </c>
      <c r="F5">
        <v>9538</v>
      </c>
      <c r="G5">
        <v>9470</v>
      </c>
      <c r="H5">
        <v>8524</v>
      </c>
      <c r="I5">
        <v>9350</v>
      </c>
      <c r="J5">
        <v>9751</v>
      </c>
      <c r="K5">
        <v>7180</v>
      </c>
      <c r="L5" s="17">
        <v>9482</v>
      </c>
      <c r="M5" s="18">
        <v>9221</v>
      </c>
      <c r="N5" s="17">
        <v>7847</v>
      </c>
      <c r="O5" s="17">
        <v>8069</v>
      </c>
      <c r="P5" s="17">
        <v>8051</v>
      </c>
    </row>
    <row r="6" spans="1:16" x14ac:dyDescent="0.25">
      <c r="A6" s="1" t="s">
        <v>5</v>
      </c>
      <c r="B6">
        <v>28569</v>
      </c>
      <c r="C6">
        <v>11580</v>
      </c>
      <c r="D6">
        <v>34909</v>
      </c>
      <c r="E6">
        <v>30319</v>
      </c>
      <c r="F6">
        <v>38497</v>
      </c>
      <c r="G6">
        <v>31899</v>
      </c>
      <c r="H6">
        <v>35405</v>
      </c>
      <c r="I6">
        <v>36040</v>
      </c>
      <c r="J6">
        <v>39265</v>
      </c>
      <c r="K6">
        <v>38565</v>
      </c>
      <c r="L6" s="17">
        <v>40892</v>
      </c>
      <c r="M6" s="17">
        <v>42931</v>
      </c>
      <c r="N6" s="17">
        <v>40567</v>
      </c>
      <c r="O6" s="17">
        <v>44133</v>
      </c>
      <c r="P6" s="17">
        <v>44977</v>
      </c>
    </row>
    <row r="7" spans="1:16" ht="23.25" x14ac:dyDescent="0.35">
      <c r="A7" s="6" t="s">
        <v>8</v>
      </c>
      <c r="B7" s="8">
        <v>55572</v>
      </c>
      <c r="C7" s="8">
        <v>29531</v>
      </c>
      <c r="D7" s="8">
        <v>60038</v>
      </c>
      <c r="E7" s="8">
        <v>55961</v>
      </c>
      <c r="F7" s="8">
        <v>65792</v>
      </c>
      <c r="G7" s="8">
        <v>57677</v>
      </c>
      <c r="H7" s="8">
        <v>60409.5</v>
      </c>
      <c r="I7" s="8">
        <v>62905</v>
      </c>
      <c r="J7" s="8">
        <v>64838</v>
      </c>
      <c r="K7" s="8">
        <v>63765</v>
      </c>
      <c r="L7" s="19">
        <f>SUM(L3:L6)</f>
        <v>67100</v>
      </c>
      <c r="M7" s="19">
        <f>SUM(M3:M6)</f>
        <v>69352</v>
      </c>
      <c r="N7" s="19">
        <f>SUM(N3:N6)</f>
        <v>65958</v>
      </c>
      <c r="O7" s="19">
        <v>70717</v>
      </c>
      <c r="P7" s="19">
        <f>SUM(P3:P6)</f>
        <v>71858</v>
      </c>
    </row>
    <row r="10" spans="1:16" ht="23.25" x14ac:dyDescent="0.35">
      <c r="A10" s="7"/>
      <c r="B10" s="1">
        <v>2011</v>
      </c>
      <c r="C10" s="1">
        <v>2012</v>
      </c>
      <c r="D10" s="1">
        <v>2013</v>
      </c>
      <c r="E10" s="1">
        <v>2014</v>
      </c>
      <c r="F10" s="1">
        <v>2015</v>
      </c>
      <c r="G10" s="7"/>
      <c r="H10" s="7"/>
      <c r="I10" s="7"/>
      <c r="J10" s="7"/>
      <c r="K10" s="7"/>
      <c r="L10" s="7"/>
      <c r="M10" s="7"/>
    </row>
    <row r="11" spans="1:16" x14ac:dyDescent="0.25">
      <c r="A11" s="1" t="s">
        <v>6</v>
      </c>
      <c r="B11">
        <v>2850</v>
      </c>
      <c r="C11">
        <v>2750</v>
      </c>
      <c r="D11">
        <v>3100</v>
      </c>
      <c r="E11">
        <v>3300</v>
      </c>
      <c r="F11">
        <v>3550</v>
      </c>
      <c r="H11" s="17"/>
    </row>
    <row r="12" spans="1:16" x14ac:dyDescent="0.25">
      <c r="A12" s="1" t="s">
        <v>4</v>
      </c>
      <c r="B12">
        <v>13876</v>
      </c>
      <c r="C12">
        <v>14450</v>
      </c>
      <c r="D12">
        <v>14444</v>
      </c>
      <c r="E12">
        <v>15215</v>
      </c>
      <c r="F12">
        <v>15280</v>
      </c>
    </row>
    <row r="13" spans="1:16" x14ac:dyDescent="0.25">
      <c r="A13" s="1" t="s">
        <v>3</v>
      </c>
      <c r="B13">
        <v>9482</v>
      </c>
      <c r="C13" s="1">
        <v>9221</v>
      </c>
      <c r="D13">
        <v>7847</v>
      </c>
      <c r="E13">
        <v>8069</v>
      </c>
      <c r="F13">
        <v>8051</v>
      </c>
    </row>
    <row r="14" spans="1:16" x14ac:dyDescent="0.25">
      <c r="A14" s="1" t="s">
        <v>5</v>
      </c>
      <c r="B14">
        <v>40892</v>
      </c>
      <c r="C14">
        <v>42931</v>
      </c>
      <c r="D14">
        <v>40567</v>
      </c>
      <c r="E14">
        <v>44133</v>
      </c>
      <c r="F14">
        <v>44977</v>
      </c>
    </row>
    <row r="15" spans="1:16" ht="23.25" x14ac:dyDescent="0.35">
      <c r="A15" s="6" t="s">
        <v>8</v>
      </c>
      <c r="B15" s="8">
        <f>SUM(B11:B14)</f>
        <v>67100</v>
      </c>
      <c r="C15" s="8">
        <f>SUM(C11:C14)</f>
        <v>69352</v>
      </c>
      <c r="D15" s="8">
        <f>SUM(D11:D14)</f>
        <v>65958</v>
      </c>
      <c r="E15" s="8">
        <v>70717</v>
      </c>
      <c r="F15" s="8">
        <f>SUM(F11:F14)</f>
        <v>71858</v>
      </c>
    </row>
  </sheetData>
  <pageMargins left="0.11" right="0" top="0.08" bottom="0.17" header="0.1" footer="7.0000000000000007E-2"/>
  <pageSetup paperSize="9" orientation="landscape" r:id="rId1"/>
  <ignoredErrors>
    <ignoredError sqref="L7" formulaRange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C5" sqref="C5"/>
    </sheetView>
  </sheetViews>
  <sheetFormatPr defaultRowHeight="15" x14ac:dyDescent="0.25"/>
  <cols>
    <col min="1" max="1" width="25.5703125" customWidth="1"/>
  </cols>
  <sheetData>
    <row r="1" spans="1:6" x14ac:dyDescent="0.25">
      <c r="A1" t="s">
        <v>9</v>
      </c>
      <c r="D1" t="s">
        <v>10</v>
      </c>
      <c r="F1" t="s">
        <v>11</v>
      </c>
    </row>
    <row r="2" spans="1:6" x14ac:dyDescent="0.25">
      <c r="B2" s="1"/>
    </row>
    <row r="3" spans="1:6" x14ac:dyDescent="0.25">
      <c r="A3" s="1" t="s">
        <v>6</v>
      </c>
      <c r="B3">
        <v>3550</v>
      </c>
      <c r="D3">
        <v>40</v>
      </c>
      <c r="F3">
        <f>B3/D3</f>
        <v>88.75</v>
      </c>
    </row>
    <row r="4" spans="1:6" x14ac:dyDescent="0.25">
      <c r="A4" s="1" t="s">
        <v>4</v>
      </c>
      <c r="B4">
        <v>15280</v>
      </c>
      <c r="D4">
        <v>364</v>
      </c>
      <c r="F4">
        <f>B4/D4</f>
        <v>41.978021978021978</v>
      </c>
    </row>
    <row r="5" spans="1:6" x14ac:dyDescent="0.25">
      <c r="A5" s="1" t="s">
        <v>3</v>
      </c>
      <c r="B5">
        <v>8051</v>
      </c>
      <c r="D5">
        <v>258</v>
      </c>
      <c r="F5">
        <f>B5/D5</f>
        <v>31.205426356589147</v>
      </c>
    </row>
    <row r="6" spans="1:6" x14ac:dyDescent="0.25">
      <c r="A6" s="1" t="s">
        <v>5</v>
      </c>
      <c r="B6">
        <v>44977</v>
      </c>
      <c r="D6">
        <v>1244</v>
      </c>
      <c r="F6">
        <f>B6/D6</f>
        <v>36.15514469453376</v>
      </c>
    </row>
    <row r="7" spans="1:6" ht="23.25" x14ac:dyDescent="0.35">
      <c r="A7" s="6" t="s">
        <v>8</v>
      </c>
      <c r="B7" s="8">
        <f>SUM(B3:B6)</f>
        <v>71858</v>
      </c>
      <c r="D7">
        <f>SUM(D3:D6)</f>
        <v>1906</v>
      </c>
      <c r="F7">
        <f>B7/D7</f>
        <v>37.700944386149004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pokladničky</vt:lpstr>
      <vt:lpstr>celkové výsledky</vt:lpstr>
      <vt:lpstr>historický přehled</vt:lpstr>
      <vt:lpstr>průměr na obyvatele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</dc:creator>
  <cp:lastModifiedBy>Uzivatel</cp:lastModifiedBy>
  <cp:lastPrinted>2015-01-19T19:44:57Z</cp:lastPrinted>
  <dcterms:created xsi:type="dcterms:W3CDTF">2013-01-16T15:49:54Z</dcterms:created>
  <dcterms:modified xsi:type="dcterms:W3CDTF">2015-01-22T08:17:34Z</dcterms:modified>
</cp:coreProperties>
</file>